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M:\013-R et D\02-Collaboratifs\Projets Produits\PEP\0-Réalisation des PEP\JBRE ECOWATT-REVOLUT\MVN\MVN_Documents finaux\"/>
    </mc:Choice>
  </mc:AlternateContent>
  <xr:revisionPtr revIDLastSave="0" documentId="13_ncr:1_{E051EE17-6D59-4601-BDC7-BC7CEBAF1E74}" xr6:coauthVersionLast="47" xr6:coauthVersionMax="47" xr10:uidLastSave="{00000000-0000-0000-0000-000000000000}"/>
  <bookViews>
    <workbookView xWindow="33720" yWindow="-45" windowWidth="29040" windowHeight="15720" xr2:uid="{00000000-000D-0000-FFFF-FFFF00000000}"/>
  </bookViews>
  <sheets>
    <sheet name="Sommaire" sheetId="1" r:id="rId1"/>
    <sheet name="Cadre de validité" sheetId="8" r:id="rId2"/>
    <sheet name="Impacts Unité Fonctionnelle" sheetId="3" r:id="rId3"/>
    <sheet name="Impacts Débit du projet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14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M75" i="3"/>
  <c r="L75" i="3"/>
  <c r="K75" i="3"/>
  <c r="M74" i="3"/>
  <c r="L74" i="3"/>
  <c r="K74" i="3"/>
  <c r="E18" i="7" l="1"/>
  <c r="E17" i="7"/>
  <c r="E16" i="7"/>
  <c r="M73" i="3" l="1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L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G26" i="7" l="1"/>
  <c r="M73" i="7" l="1"/>
  <c r="K71" i="7"/>
  <c r="L66" i="7"/>
  <c r="M63" i="7"/>
  <c r="K61" i="7"/>
  <c r="L58" i="7"/>
  <c r="M55" i="7"/>
  <c r="K53" i="7"/>
  <c r="L50" i="7"/>
  <c r="M47" i="7"/>
  <c r="K45" i="7"/>
  <c r="L42" i="7"/>
  <c r="M39" i="7"/>
  <c r="K37" i="7"/>
  <c r="L34" i="7"/>
  <c r="M31" i="7"/>
  <c r="K62" i="7"/>
  <c r="L43" i="7"/>
  <c r="M42" i="7"/>
  <c r="L73" i="7"/>
  <c r="M70" i="7"/>
  <c r="K66" i="7"/>
  <c r="L63" i="7"/>
  <c r="M60" i="7"/>
  <c r="K58" i="7"/>
  <c r="L55" i="7"/>
  <c r="M52" i="7"/>
  <c r="K50" i="7"/>
  <c r="L47" i="7"/>
  <c r="M44" i="7"/>
  <c r="K42" i="7"/>
  <c r="L39" i="7"/>
  <c r="M36" i="7"/>
  <c r="K34" i="7"/>
  <c r="L31" i="7"/>
  <c r="L59" i="7"/>
  <c r="K54" i="7"/>
  <c r="L51" i="7"/>
  <c r="K46" i="7"/>
  <c r="L35" i="7"/>
  <c r="K56" i="7"/>
  <c r="K73" i="7"/>
  <c r="L70" i="7"/>
  <c r="M65" i="7"/>
  <c r="K63" i="7"/>
  <c r="L60" i="7"/>
  <c r="M57" i="7"/>
  <c r="K55" i="7"/>
  <c r="L52" i="7"/>
  <c r="M49" i="7"/>
  <c r="K47" i="7"/>
  <c r="L44" i="7"/>
  <c r="M41" i="7"/>
  <c r="K39" i="7"/>
  <c r="L36" i="7"/>
  <c r="M33" i="7"/>
  <c r="K31" i="7"/>
  <c r="L69" i="7"/>
  <c r="K38" i="7"/>
  <c r="L53" i="7"/>
  <c r="K32" i="7"/>
  <c r="M72" i="7"/>
  <c r="K70" i="7"/>
  <c r="L65" i="7"/>
  <c r="M62" i="7"/>
  <c r="K60" i="7"/>
  <c r="L57" i="7"/>
  <c r="M54" i="7"/>
  <c r="K52" i="7"/>
  <c r="L49" i="7"/>
  <c r="M46" i="7"/>
  <c r="K44" i="7"/>
  <c r="L41" i="7"/>
  <c r="M38" i="7"/>
  <c r="K36" i="7"/>
  <c r="L33" i="7"/>
  <c r="M30" i="7"/>
  <c r="M64" i="7"/>
  <c r="M40" i="7"/>
  <c r="M50" i="7"/>
  <c r="L37" i="7"/>
  <c r="L72" i="7"/>
  <c r="M69" i="7"/>
  <c r="K65" i="7"/>
  <c r="L62" i="7"/>
  <c r="M59" i="7"/>
  <c r="K57" i="7"/>
  <c r="L54" i="7"/>
  <c r="M51" i="7"/>
  <c r="K49" i="7"/>
  <c r="L46" i="7"/>
  <c r="M43" i="7"/>
  <c r="K41" i="7"/>
  <c r="L38" i="7"/>
  <c r="M35" i="7"/>
  <c r="K33" i="7"/>
  <c r="L30" i="7"/>
  <c r="K72" i="7"/>
  <c r="M56" i="7"/>
  <c r="M48" i="7"/>
  <c r="M32" i="7"/>
  <c r="K30" i="7"/>
  <c r="K48" i="7"/>
  <c r="M34" i="7"/>
  <c r="M71" i="7"/>
  <c r="K69" i="7"/>
  <c r="L64" i="7"/>
  <c r="M61" i="7"/>
  <c r="K59" i="7"/>
  <c r="L56" i="7"/>
  <c r="M53" i="7"/>
  <c r="K51" i="7"/>
  <c r="L48" i="7"/>
  <c r="M45" i="7"/>
  <c r="K43" i="7"/>
  <c r="L40" i="7"/>
  <c r="M37" i="7"/>
  <c r="K35" i="7"/>
  <c r="L32" i="7"/>
  <c r="L71" i="7"/>
  <c r="M66" i="7"/>
  <c r="K64" i="7"/>
  <c r="L61" i="7"/>
  <c r="M58" i="7"/>
  <c r="L45" i="7"/>
  <c r="K40" i="7"/>
  <c r="V9" i="3"/>
  <c r="Y4" i="7"/>
  <c r="Z4" i="7"/>
  <c r="AC4" i="7"/>
  <c r="AD4" i="7"/>
  <c r="AE4" i="7"/>
  <c r="AF4" i="7"/>
  <c r="AG4" i="7"/>
  <c r="AH4" i="7"/>
  <c r="AI4" i="7"/>
  <c r="AJ4" i="7"/>
  <c r="AK4" i="7"/>
  <c r="AL4" i="7"/>
  <c r="AM4" i="7"/>
  <c r="AN4" i="7"/>
  <c r="X4" i="7"/>
  <c r="AA4" i="3" l="1"/>
  <c r="AA4" i="7" l="1"/>
  <c r="A2" i="3" l="1"/>
  <c r="A1" i="3"/>
  <c r="A2" i="7" l="1"/>
  <c r="A1" i="7"/>
  <c r="C18" i="7" l="1"/>
  <c r="C17" i="7"/>
  <c r="C16" i="7"/>
  <c r="C15" i="7"/>
  <c r="C14" i="7"/>
  <c r="V9" i="7"/>
  <c r="F24" i="7" l="1"/>
  <c r="H24" i="7"/>
  <c r="E24" i="7"/>
  <c r="C24" i="7"/>
  <c r="D24" i="7"/>
  <c r="U75" i="7" l="1"/>
  <c r="M75" i="7"/>
  <c r="E75" i="7"/>
  <c r="O74" i="7"/>
  <c r="G74" i="7"/>
  <c r="K74" i="7"/>
  <c r="J74" i="7"/>
  <c r="T75" i="7"/>
  <c r="L75" i="7"/>
  <c r="D75" i="7"/>
  <c r="N74" i="7"/>
  <c r="F74" i="7"/>
  <c r="S74" i="7"/>
  <c r="H75" i="7"/>
  <c r="S75" i="7"/>
  <c r="K75" i="7"/>
  <c r="U74" i="7"/>
  <c r="M74" i="7"/>
  <c r="E74" i="7"/>
  <c r="I75" i="7"/>
  <c r="P75" i="7"/>
  <c r="R75" i="7"/>
  <c r="J75" i="7"/>
  <c r="T74" i="7"/>
  <c r="L74" i="7"/>
  <c r="D74" i="7"/>
  <c r="Q75" i="7"/>
  <c r="R74" i="7"/>
  <c r="O75" i="7"/>
  <c r="G75" i="7"/>
  <c r="Q74" i="7"/>
  <c r="I74" i="7"/>
  <c r="N75" i="7"/>
  <c r="F75" i="7"/>
  <c r="P74" i="7"/>
  <c r="H74" i="7"/>
  <c r="R68" i="7"/>
  <c r="J68" i="7"/>
  <c r="T67" i="7"/>
  <c r="L67" i="7"/>
  <c r="D67" i="7"/>
  <c r="Q68" i="7"/>
  <c r="S67" i="7"/>
  <c r="K67" i="7"/>
  <c r="P68" i="7"/>
  <c r="H68" i="7"/>
  <c r="R67" i="7"/>
  <c r="J67" i="7"/>
  <c r="L68" i="7"/>
  <c r="N67" i="7"/>
  <c r="S68" i="7"/>
  <c r="U67" i="7"/>
  <c r="E67" i="7"/>
  <c r="I68" i="7"/>
  <c r="D68" i="7"/>
  <c r="O68" i="7"/>
  <c r="G68" i="7"/>
  <c r="Q67" i="7"/>
  <c r="I67" i="7"/>
  <c r="N68" i="7"/>
  <c r="F68" i="7"/>
  <c r="P67" i="7"/>
  <c r="H67" i="7"/>
  <c r="U68" i="7"/>
  <c r="M68" i="7"/>
  <c r="E68" i="7"/>
  <c r="O67" i="7"/>
  <c r="G67" i="7"/>
  <c r="T68" i="7"/>
  <c r="F67" i="7"/>
  <c r="K68" i="7"/>
  <c r="M67" i="7"/>
  <c r="R71" i="7"/>
  <c r="R30" i="7"/>
  <c r="Q71" i="7"/>
  <c r="Q54" i="7"/>
  <c r="Q45" i="7"/>
  <c r="Q39" i="7"/>
  <c r="Q34" i="7"/>
  <c r="Q30" i="7"/>
  <c r="P73" i="7"/>
  <c r="P72" i="7"/>
  <c r="P71" i="7"/>
  <c r="P70" i="7"/>
  <c r="P69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U72" i="7"/>
  <c r="U71" i="7"/>
  <c r="U69" i="7"/>
  <c r="U64" i="7"/>
  <c r="U62" i="7"/>
  <c r="U60" i="7"/>
  <c r="U58" i="7"/>
  <c r="U56" i="7"/>
  <c r="U54" i="7"/>
  <c r="U52" i="7"/>
  <c r="U49" i="7"/>
  <c r="U47" i="7"/>
  <c r="U44" i="7"/>
  <c r="U42" i="7"/>
  <c r="U40" i="7"/>
  <c r="U38" i="7"/>
  <c r="U36" i="7"/>
  <c r="U34" i="7"/>
  <c r="U32" i="7"/>
  <c r="U30" i="7"/>
  <c r="S72" i="7"/>
  <c r="S71" i="7"/>
  <c r="S69" i="7"/>
  <c r="S65" i="7"/>
  <c r="S62" i="7"/>
  <c r="S60" i="7"/>
  <c r="S58" i="7"/>
  <c r="S56" i="7"/>
  <c r="S54" i="7"/>
  <c r="S52" i="7"/>
  <c r="S50" i="7"/>
  <c r="S48" i="7"/>
  <c r="S46" i="7"/>
  <c r="S45" i="7"/>
  <c r="S43" i="7"/>
  <c r="S40" i="7"/>
  <c r="S38" i="7"/>
  <c r="S36" i="7"/>
  <c r="S34" i="7"/>
  <c r="S32" i="7"/>
  <c r="S30" i="7"/>
  <c r="R73" i="7"/>
  <c r="R69" i="7"/>
  <c r="R65" i="7"/>
  <c r="R63" i="7"/>
  <c r="R61" i="7"/>
  <c r="R60" i="7"/>
  <c r="R58" i="7"/>
  <c r="R56" i="7"/>
  <c r="R54" i="7"/>
  <c r="R52" i="7"/>
  <c r="R50" i="7"/>
  <c r="R48" i="7"/>
  <c r="R46" i="7"/>
  <c r="R44" i="7"/>
  <c r="R42" i="7"/>
  <c r="R40" i="7"/>
  <c r="R38" i="7"/>
  <c r="R36" i="7"/>
  <c r="R34" i="7"/>
  <c r="R32" i="7"/>
  <c r="Q72" i="7"/>
  <c r="Q69" i="7"/>
  <c r="Q66" i="7"/>
  <c r="Q64" i="7"/>
  <c r="Q62" i="7"/>
  <c r="Q60" i="7"/>
  <c r="Q58" i="7"/>
  <c r="Q56" i="7"/>
  <c r="Q53" i="7"/>
  <c r="Q51" i="7"/>
  <c r="Q49" i="7"/>
  <c r="Q47" i="7"/>
  <c r="Q44" i="7"/>
  <c r="Q41" i="7"/>
  <c r="Q38" i="7"/>
  <c r="Q36" i="7"/>
  <c r="Q33" i="7"/>
  <c r="Q31" i="7"/>
  <c r="U73" i="7"/>
  <c r="U70" i="7"/>
  <c r="U66" i="7"/>
  <c r="U65" i="7"/>
  <c r="U63" i="7"/>
  <c r="U61" i="7"/>
  <c r="U59" i="7"/>
  <c r="U57" i="7"/>
  <c r="U55" i="7"/>
  <c r="U53" i="7"/>
  <c r="U51" i="7"/>
  <c r="U50" i="7"/>
  <c r="U48" i="7"/>
  <c r="U46" i="7"/>
  <c r="U45" i="7"/>
  <c r="U43" i="7"/>
  <c r="U41" i="7"/>
  <c r="U39" i="7"/>
  <c r="U37" i="7"/>
  <c r="U35" i="7"/>
  <c r="U33" i="7"/>
  <c r="U31" i="7"/>
  <c r="S73" i="7"/>
  <c r="S70" i="7"/>
  <c r="S66" i="7"/>
  <c r="S64" i="7"/>
  <c r="S63" i="7"/>
  <c r="S61" i="7"/>
  <c r="S59" i="7"/>
  <c r="S57" i="7"/>
  <c r="S55" i="7"/>
  <c r="S53" i="7"/>
  <c r="S51" i="7"/>
  <c r="S49" i="7"/>
  <c r="S47" i="7"/>
  <c r="S44" i="7"/>
  <c r="S42" i="7"/>
  <c r="S41" i="7"/>
  <c r="S39" i="7"/>
  <c r="S37" i="7"/>
  <c r="S35" i="7"/>
  <c r="S33" i="7"/>
  <c r="S31" i="7"/>
  <c r="R72" i="7"/>
  <c r="R70" i="7"/>
  <c r="R66" i="7"/>
  <c r="R64" i="7"/>
  <c r="R62" i="7"/>
  <c r="R59" i="7"/>
  <c r="R57" i="7"/>
  <c r="R55" i="7"/>
  <c r="R53" i="7"/>
  <c r="R51" i="7"/>
  <c r="R49" i="7"/>
  <c r="R47" i="7"/>
  <c r="R45" i="7"/>
  <c r="R43" i="7"/>
  <c r="R41" i="7"/>
  <c r="R39" i="7"/>
  <c r="R37" i="7"/>
  <c r="R35" i="7"/>
  <c r="R33" i="7"/>
  <c r="R31" i="7"/>
  <c r="Q73" i="7"/>
  <c r="Q70" i="7"/>
  <c r="Q65" i="7"/>
  <c r="Q63" i="7"/>
  <c r="Q61" i="7"/>
  <c r="Q59" i="7"/>
  <c r="Q57" i="7"/>
  <c r="Q55" i="7"/>
  <c r="Q52" i="7"/>
  <c r="Q50" i="7"/>
  <c r="Q48" i="7"/>
  <c r="Q46" i="7"/>
  <c r="Q43" i="7"/>
  <c r="Q42" i="7"/>
  <c r="Q40" i="7"/>
  <c r="Q37" i="7"/>
  <c r="Q35" i="7"/>
  <c r="Q32" i="7"/>
  <c r="O54" i="7"/>
  <c r="O34" i="7"/>
  <c r="J73" i="7"/>
  <c r="N72" i="7"/>
  <c r="J71" i="7"/>
  <c r="N70" i="7"/>
  <c r="J69" i="7"/>
  <c r="N66" i="7"/>
  <c r="J65" i="7"/>
  <c r="N64" i="7"/>
  <c r="J63" i="7"/>
  <c r="N62" i="7"/>
  <c r="J61" i="7"/>
  <c r="N60" i="7"/>
  <c r="J59" i="7"/>
  <c r="N58" i="7"/>
  <c r="J57" i="7"/>
  <c r="N56" i="7"/>
  <c r="J55" i="7"/>
  <c r="N54" i="7"/>
  <c r="J53" i="7"/>
  <c r="N52" i="7"/>
  <c r="J51" i="7"/>
  <c r="N50" i="7"/>
  <c r="J49" i="7"/>
  <c r="N48" i="7"/>
  <c r="J47" i="7"/>
  <c r="N46" i="7"/>
  <c r="J45" i="7"/>
  <c r="N44" i="7"/>
  <c r="J43" i="7"/>
  <c r="N42" i="7"/>
  <c r="J41" i="7"/>
  <c r="N40" i="7"/>
  <c r="J39" i="7"/>
  <c r="N38" i="7"/>
  <c r="J37" i="7"/>
  <c r="N36" i="7"/>
  <c r="J35" i="7"/>
  <c r="N34" i="7"/>
  <c r="J33" i="7"/>
  <c r="N32" i="7"/>
  <c r="J31" i="7"/>
  <c r="N30" i="7"/>
  <c r="J50" i="7"/>
  <c r="N43" i="7"/>
  <c r="J40" i="7"/>
  <c r="N37" i="7"/>
  <c r="J34" i="7"/>
  <c r="J32" i="7"/>
  <c r="J30" i="7"/>
  <c r="O38" i="7"/>
  <c r="O30" i="7"/>
  <c r="I73" i="7"/>
  <c r="I71" i="7"/>
  <c r="I69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N45" i="7"/>
  <c r="N41" i="7"/>
  <c r="N33" i="7"/>
  <c r="O44" i="7"/>
  <c r="O40" i="7"/>
  <c r="O73" i="7"/>
  <c r="O71" i="7"/>
  <c r="O69" i="7"/>
  <c r="O65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N73" i="7"/>
  <c r="J72" i="7"/>
  <c r="N71" i="7"/>
  <c r="J70" i="7"/>
  <c r="N69" i="7"/>
  <c r="J66" i="7"/>
  <c r="N65" i="7"/>
  <c r="N63" i="7"/>
  <c r="J62" i="7"/>
  <c r="N61" i="7"/>
  <c r="J60" i="7"/>
  <c r="N59" i="7"/>
  <c r="J58" i="7"/>
  <c r="N57" i="7"/>
  <c r="J56" i="7"/>
  <c r="N55" i="7"/>
  <c r="J54" i="7"/>
  <c r="N53" i="7"/>
  <c r="J52" i="7"/>
  <c r="N51" i="7"/>
  <c r="N49" i="7"/>
  <c r="J48" i="7"/>
  <c r="J46" i="7"/>
  <c r="J44" i="7"/>
  <c r="J42" i="7"/>
  <c r="N39" i="7"/>
  <c r="J38" i="7"/>
  <c r="N35" i="7"/>
  <c r="N31" i="7"/>
  <c r="O50" i="7"/>
  <c r="O36" i="7"/>
  <c r="O32" i="7"/>
  <c r="J64" i="7"/>
  <c r="N47" i="7"/>
  <c r="J36" i="7"/>
  <c r="I72" i="7"/>
  <c r="I70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O72" i="7"/>
  <c r="O70" i="7"/>
  <c r="O66" i="7"/>
  <c r="O64" i="7"/>
  <c r="O62" i="7"/>
  <c r="O60" i="7"/>
  <c r="O58" i="7"/>
  <c r="O56" i="7"/>
  <c r="O52" i="7"/>
  <c r="O48" i="7"/>
  <c r="O46" i="7"/>
  <c r="O42" i="7"/>
  <c r="H70" i="7"/>
  <c r="H60" i="7"/>
  <c r="H52" i="7"/>
  <c r="H44" i="7"/>
  <c r="H36" i="7"/>
  <c r="H73" i="7"/>
  <c r="H63" i="7"/>
  <c r="H55" i="7"/>
  <c r="H47" i="7"/>
  <c r="H39" i="7"/>
  <c r="H31" i="7"/>
  <c r="H58" i="7"/>
  <c r="H50" i="7"/>
  <c r="H42" i="7"/>
  <c r="H34" i="7"/>
  <c r="H54" i="7"/>
  <c r="H65" i="7"/>
  <c r="H57" i="7"/>
  <c r="H41" i="7"/>
  <c r="H66" i="7"/>
  <c r="H38" i="7"/>
  <c r="H71" i="7"/>
  <c r="H61" i="7"/>
  <c r="H53" i="7"/>
  <c r="H45" i="7"/>
  <c r="H37" i="7"/>
  <c r="H64" i="7"/>
  <c r="H56" i="7"/>
  <c r="H48" i="7"/>
  <c r="H40" i="7"/>
  <c r="H32" i="7"/>
  <c r="H69" i="7"/>
  <c r="H59" i="7"/>
  <c r="H51" i="7"/>
  <c r="H43" i="7"/>
  <c r="H35" i="7"/>
  <c r="H72" i="7"/>
  <c r="H62" i="7"/>
  <c r="H46" i="7"/>
  <c r="H30" i="7"/>
  <c r="H49" i="7"/>
  <c r="H33" i="7"/>
  <c r="D41" i="7"/>
  <c r="E46" i="7"/>
  <c r="E30" i="7"/>
  <c r="F70" i="7"/>
  <c r="E61" i="7"/>
  <c r="F44" i="7"/>
  <c r="E37" i="7"/>
  <c r="D30" i="7"/>
  <c r="D71" i="7"/>
  <c r="E70" i="7"/>
  <c r="F69" i="7"/>
  <c r="D61" i="7"/>
  <c r="E60" i="7"/>
  <c r="F59" i="7"/>
  <c r="D53" i="7"/>
  <c r="E52" i="7"/>
  <c r="F51" i="7"/>
  <c r="D45" i="7"/>
  <c r="E44" i="7"/>
  <c r="F43" i="7"/>
  <c r="D37" i="7"/>
  <c r="E36" i="7"/>
  <c r="F35" i="7"/>
  <c r="D70" i="7"/>
  <c r="E69" i="7"/>
  <c r="F66" i="7"/>
  <c r="D60" i="7"/>
  <c r="E59" i="7"/>
  <c r="F58" i="7"/>
  <c r="D52" i="7"/>
  <c r="E51" i="7"/>
  <c r="F50" i="7"/>
  <c r="D44" i="7"/>
  <c r="E43" i="7"/>
  <c r="F42" i="7"/>
  <c r="D36" i="7"/>
  <c r="E35" i="7"/>
  <c r="F34" i="7"/>
  <c r="D69" i="7"/>
  <c r="E66" i="7"/>
  <c r="F65" i="7"/>
  <c r="D59" i="7"/>
  <c r="E58" i="7"/>
  <c r="F57" i="7"/>
  <c r="D51" i="7"/>
  <c r="E50" i="7"/>
  <c r="F49" i="7"/>
  <c r="D43" i="7"/>
  <c r="E42" i="7"/>
  <c r="F41" i="7"/>
  <c r="D35" i="7"/>
  <c r="E34" i="7"/>
  <c r="F33" i="7"/>
  <c r="E64" i="7"/>
  <c r="D57" i="7"/>
  <c r="F55" i="7"/>
  <c r="D49" i="7"/>
  <c r="E40" i="7"/>
  <c r="D33" i="7"/>
  <c r="F31" i="7"/>
  <c r="E73" i="7"/>
  <c r="F72" i="7"/>
  <c r="D64" i="7"/>
  <c r="F62" i="7"/>
  <c r="E55" i="7"/>
  <c r="F54" i="7"/>
  <c r="D48" i="7"/>
  <c r="D40" i="7"/>
  <c r="E31" i="7"/>
  <c r="D73" i="7"/>
  <c r="D63" i="7"/>
  <c r="F61" i="7"/>
  <c r="E54" i="7"/>
  <c r="F53" i="7"/>
  <c r="D47" i="7"/>
  <c r="E38" i="7"/>
  <c r="E71" i="7"/>
  <c r="D62" i="7"/>
  <c r="E53" i="7"/>
  <c r="F52" i="7"/>
  <c r="E45" i="7"/>
  <c r="F36" i="7"/>
  <c r="D66" i="7"/>
  <c r="E65" i="7"/>
  <c r="F64" i="7"/>
  <c r="D58" i="7"/>
  <c r="E57" i="7"/>
  <c r="F56" i="7"/>
  <c r="D50" i="7"/>
  <c r="E49" i="7"/>
  <c r="F48" i="7"/>
  <c r="D42" i="7"/>
  <c r="E41" i="7"/>
  <c r="F40" i="7"/>
  <c r="D34" i="7"/>
  <c r="E33" i="7"/>
  <c r="F32" i="7"/>
  <c r="F73" i="7"/>
  <c r="D65" i="7"/>
  <c r="F63" i="7"/>
  <c r="E56" i="7"/>
  <c r="E48" i="7"/>
  <c r="F47" i="7"/>
  <c r="F39" i="7"/>
  <c r="E32" i="7"/>
  <c r="E63" i="7"/>
  <c r="D56" i="7"/>
  <c r="E47" i="7"/>
  <c r="F46" i="7"/>
  <c r="E39" i="7"/>
  <c r="F38" i="7"/>
  <c r="D32" i="7"/>
  <c r="F30" i="7"/>
  <c r="E72" i="7"/>
  <c r="F71" i="7"/>
  <c r="E62" i="7"/>
  <c r="D55" i="7"/>
  <c r="F45" i="7"/>
  <c r="D39" i="7"/>
  <c r="F37" i="7"/>
  <c r="D31" i="7"/>
  <c r="D72" i="7"/>
  <c r="F60" i="7"/>
  <c r="D54" i="7"/>
  <c r="D46" i="7"/>
  <c r="D38" i="7"/>
  <c r="G36" i="7"/>
  <c r="G66" i="7"/>
  <c r="G58" i="7"/>
  <c r="G50" i="7"/>
  <c r="G42" i="7"/>
  <c r="G34" i="7"/>
  <c r="G65" i="7"/>
  <c r="G57" i="7"/>
  <c r="G49" i="7"/>
  <c r="G41" i="7"/>
  <c r="G33" i="7"/>
  <c r="G64" i="7"/>
  <c r="G56" i="7"/>
  <c r="G48" i="7"/>
  <c r="G40" i="7"/>
  <c r="G32" i="7"/>
  <c r="G72" i="7"/>
  <c r="G62" i="7"/>
  <c r="G46" i="7"/>
  <c r="G38" i="7"/>
  <c r="G45" i="7"/>
  <c r="G37" i="7"/>
  <c r="G70" i="7"/>
  <c r="G44" i="7"/>
  <c r="G59" i="7"/>
  <c r="G43" i="7"/>
  <c r="G73" i="7"/>
  <c r="G63" i="7"/>
  <c r="G55" i="7"/>
  <c r="G47" i="7"/>
  <c r="G39" i="7"/>
  <c r="G31" i="7"/>
  <c r="G54" i="7"/>
  <c r="G30" i="7"/>
  <c r="G71" i="7"/>
  <c r="G61" i="7"/>
  <c r="G53" i="7"/>
  <c r="G60" i="7"/>
  <c r="G52" i="7"/>
  <c r="G69" i="7"/>
  <c r="G51" i="7"/>
  <c r="G35" i="7"/>
  <c r="C15" i="3"/>
  <c r="C14" i="3"/>
  <c r="T34" i="7" l="1"/>
  <c r="T63" i="7"/>
  <c r="T64" i="7"/>
  <c r="T69" i="7"/>
  <c r="T52" i="7"/>
  <c r="T66" i="7"/>
  <c r="T35" i="7"/>
  <c r="T39" i="7"/>
  <c r="T62" i="7"/>
  <c r="T65" i="7"/>
  <c r="T33" i="7"/>
  <c r="T56" i="7"/>
  <c r="T47" i="7"/>
  <c r="T48" i="7"/>
  <c r="T60" i="7"/>
  <c r="T72" i="7"/>
  <c r="T59" i="7"/>
  <c r="T45" i="7"/>
  <c r="T31" i="7"/>
  <c r="T50" i="7"/>
  <c r="T49" i="7"/>
  <c r="T44" i="7"/>
  <c r="T71" i="7"/>
  <c r="T41" i="7"/>
  <c r="T32" i="7"/>
  <c r="T43" i="7"/>
  <c r="T70" i="7"/>
  <c r="T30" i="7"/>
  <c r="T57" i="7"/>
  <c r="T53" i="7"/>
  <c r="T38" i="7"/>
  <c r="T58" i="7"/>
  <c r="T73" i="7"/>
  <c r="T46" i="7"/>
  <c r="T55" i="7"/>
  <c r="T51" i="7"/>
  <c r="T37" i="7"/>
  <c r="T54" i="7"/>
  <c r="T42" i="7"/>
  <c r="T40" i="7"/>
  <c r="T36" i="7"/>
  <c r="T61" i="7"/>
  <c r="E24" i="3"/>
  <c r="H24" i="3"/>
  <c r="D24" i="3"/>
  <c r="F24" i="3"/>
  <c r="C24" i="3"/>
  <c r="C18" i="3"/>
  <c r="C17" i="3"/>
  <c r="C16" i="3"/>
  <c r="O75" i="3" l="1"/>
  <c r="N75" i="3"/>
  <c r="O74" i="3"/>
  <c r="N74" i="3"/>
  <c r="J75" i="3"/>
  <c r="I75" i="3"/>
  <c r="I74" i="3"/>
  <c r="J74" i="3"/>
  <c r="H74" i="3"/>
  <c r="H75" i="3"/>
  <c r="G75" i="3"/>
  <c r="G74" i="3"/>
  <c r="D30" i="3"/>
  <c r="Q68" i="3"/>
  <c r="I68" i="3"/>
  <c r="R67" i="3"/>
  <c r="J67" i="3"/>
  <c r="S67" i="3"/>
  <c r="F75" i="3"/>
  <c r="P68" i="3"/>
  <c r="H68" i="3"/>
  <c r="Q67" i="3"/>
  <c r="I67" i="3"/>
  <c r="E75" i="3"/>
  <c r="F74" i="3"/>
  <c r="O68" i="3"/>
  <c r="G68" i="3"/>
  <c r="P67" i="3"/>
  <c r="H67" i="3"/>
  <c r="L68" i="3"/>
  <c r="M67" i="3"/>
  <c r="S68" i="3"/>
  <c r="K68" i="3"/>
  <c r="L67" i="3"/>
  <c r="J68" i="3"/>
  <c r="D75" i="3"/>
  <c r="E74" i="3"/>
  <c r="N68" i="3"/>
  <c r="F68" i="3"/>
  <c r="O67" i="3"/>
  <c r="G67" i="3"/>
  <c r="D74" i="3"/>
  <c r="M68" i="3"/>
  <c r="E68" i="3"/>
  <c r="N67" i="3"/>
  <c r="F67" i="3"/>
  <c r="U68" i="3"/>
  <c r="D68" i="3"/>
  <c r="E67" i="3"/>
  <c r="U67" i="3"/>
  <c r="D67" i="3"/>
  <c r="R68" i="3"/>
  <c r="K67" i="3"/>
  <c r="P74" i="3"/>
  <c r="S74" i="3"/>
  <c r="R74" i="3"/>
  <c r="U75" i="3"/>
  <c r="S75" i="3"/>
  <c r="U74" i="3"/>
  <c r="R75" i="3"/>
  <c r="Q75" i="3"/>
  <c r="P75" i="3"/>
  <c r="Q74" i="3"/>
  <c r="D73" i="3"/>
  <c r="E72" i="3"/>
  <c r="F71" i="3"/>
  <c r="D63" i="3"/>
  <c r="E62" i="3"/>
  <c r="F61" i="3"/>
  <c r="D55" i="3"/>
  <c r="E54" i="3"/>
  <c r="F53" i="3"/>
  <c r="D47" i="3"/>
  <c r="E46" i="3"/>
  <c r="F45" i="3"/>
  <c r="D39" i="3"/>
  <c r="E38" i="3"/>
  <c r="F37" i="3"/>
  <c r="D31" i="3"/>
  <c r="F64" i="3"/>
  <c r="D72" i="3"/>
  <c r="E71" i="3"/>
  <c r="F70" i="3"/>
  <c r="D62" i="3"/>
  <c r="E61" i="3"/>
  <c r="F60" i="3"/>
  <c r="D54" i="3"/>
  <c r="E53" i="3"/>
  <c r="F52" i="3"/>
  <c r="D46" i="3"/>
  <c r="E45" i="3"/>
  <c r="F44" i="3"/>
  <c r="D38" i="3"/>
  <c r="E37" i="3"/>
  <c r="F36" i="3"/>
  <c r="F30" i="3"/>
  <c r="D71" i="3"/>
  <c r="E70" i="3"/>
  <c r="F69" i="3"/>
  <c r="D61" i="3"/>
  <c r="E60" i="3"/>
  <c r="F59" i="3"/>
  <c r="D53" i="3"/>
  <c r="E52" i="3"/>
  <c r="F51" i="3"/>
  <c r="D45" i="3"/>
  <c r="E44" i="3"/>
  <c r="F43" i="3"/>
  <c r="D37" i="3"/>
  <c r="E36" i="3"/>
  <c r="F35" i="3"/>
  <c r="E30" i="3"/>
  <c r="D70" i="3"/>
  <c r="E69" i="3"/>
  <c r="F66" i="3"/>
  <c r="D60" i="3"/>
  <c r="E59" i="3"/>
  <c r="F58" i="3"/>
  <c r="D52" i="3"/>
  <c r="E51" i="3"/>
  <c r="F50" i="3"/>
  <c r="D44" i="3"/>
  <c r="E43" i="3"/>
  <c r="F42" i="3"/>
  <c r="D36" i="3"/>
  <c r="E35" i="3"/>
  <c r="F34" i="3"/>
  <c r="E65" i="3"/>
  <c r="E57" i="3"/>
  <c r="D69" i="3"/>
  <c r="E66" i="3"/>
  <c r="F65" i="3"/>
  <c r="D59" i="3"/>
  <c r="E58" i="3"/>
  <c r="F57" i="3"/>
  <c r="D51" i="3"/>
  <c r="E50" i="3"/>
  <c r="F49" i="3"/>
  <c r="D43" i="3"/>
  <c r="E42" i="3"/>
  <c r="F41" i="3"/>
  <c r="D35" i="3"/>
  <c r="E34" i="3"/>
  <c r="F33" i="3"/>
  <c r="D66" i="3"/>
  <c r="D58" i="3"/>
  <c r="F56" i="3"/>
  <c r="F73" i="3"/>
  <c r="D65" i="3"/>
  <c r="E64" i="3"/>
  <c r="F63" i="3"/>
  <c r="D57" i="3"/>
  <c r="E56" i="3"/>
  <c r="F55" i="3"/>
  <c r="D49" i="3"/>
  <c r="E48" i="3"/>
  <c r="F47" i="3"/>
  <c r="D41" i="3"/>
  <c r="E40" i="3"/>
  <c r="F39" i="3"/>
  <c r="D33" i="3"/>
  <c r="E32" i="3"/>
  <c r="F31" i="3"/>
  <c r="E73" i="3"/>
  <c r="F72" i="3"/>
  <c r="D64" i="3"/>
  <c r="F48" i="3"/>
  <c r="F32" i="3"/>
  <c r="F62" i="3"/>
  <c r="D48" i="3"/>
  <c r="D42" i="3"/>
  <c r="D32" i="3"/>
  <c r="F54" i="3"/>
  <c r="E49" i="3"/>
  <c r="F38" i="3"/>
  <c r="E33" i="3"/>
  <c r="E63" i="3"/>
  <c r="F40" i="3"/>
  <c r="E55" i="3"/>
  <c r="E39" i="3"/>
  <c r="E47" i="3"/>
  <c r="E31" i="3"/>
  <c r="D50" i="3"/>
  <c r="D40" i="3"/>
  <c r="D34" i="3"/>
  <c r="D56" i="3"/>
  <c r="F46" i="3"/>
  <c r="E41" i="3"/>
  <c r="N71" i="3"/>
  <c r="O70" i="3"/>
  <c r="I66" i="3"/>
  <c r="J65" i="3"/>
  <c r="N61" i="3"/>
  <c r="O60" i="3"/>
  <c r="I58" i="3"/>
  <c r="J57" i="3"/>
  <c r="N53" i="3"/>
  <c r="O52" i="3"/>
  <c r="I50" i="3"/>
  <c r="J49" i="3"/>
  <c r="N45" i="3"/>
  <c r="O44" i="3"/>
  <c r="I42" i="3"/>
  <c r="J41" i="3"/>
  <c r="N37" i="3"/>
  <c r="O36" i="3"/>
  <c r="I34" i="3"/>
  <c r="J33" i="3"/>
  <c r="I71" i="3"/>
  <c r="J70" i="3"/>
  <c r="I61" i="3"/>
  <c r="N56" i="3"/>
  <c r="N70" i="3"/>
  <c r="O69" i="3"/>
  <c r="I65" i="3"/>
  <c r="J64" i="3"/>
  <c r="N60" i="3"/>
  <c r="O59" i="3"/>
  <c r="I57" i="3"/>
  <c r="J56" i="3"/>
  <c r="N52" i="3"/>
  <c r="O51" i="3"/>
  <c r="I49" i="3"/>
  <c r="J48" i="3"/>
  <c r="N44" i="3"/>
  <c r="O43" i="3"/>
  <c r="I41" i="3"/>
  <c r="J40" i="3"/>
  <c r="N36" i="3"/>
  <c r="O35" i="3"/>
  <c r="I33" i="3"/>
  <c r="J32" i="3"/>
  <c r="J73" i="3"/>
  <c r="N69" i="3"/>
  <c r="O66" i="3"/>
  <c r="I64" i="3"/>
  <c r="J63" i="3"/>
  <c r="N59" i="3"/>
  <c r="O58" i="3"/>
  <c r="I56" i="3"/>
  <c r="J55" i="3"/>
  <c r="N51" i="3"/>
  <c r="O50" i="3"/>
  <c r="I48" i="3"/>
  <c r="J47" i="3"/>
  <c r="N43" i="3"/>
  <c r="O42" i="3"/>
  <c r="I40" i="3"/>
  <c r="J39" i="3"/>
  <c r="N35" i="3"/>
  <c r="O34" i="3"/>
  <c r="I32" i="3"/>
  <c r="J31" i="3"/>
  <c r="I73" i="3"/>
  <c r="J72" i="3"/>
  <c r="N66" i="3"/>
  <c r="O65" i="3"/>
  <c r="I63" i="3"/>
  <c r="J62" i="3"/>
  <c r="N58" i="3"/>
  <c r="O57" i="3"/>
  <c r="I55" i="3"/>
  <c r="J54" i="3"/>
  <c r="N50" i="3"/>
  <c r="O49" i="3"/>
  <c r="I47" i="3"/>
  <c r="J46" i="3"/>
  <c r="N42" i="3"/>
  <c r="O41" i="3"/>
  <c r="I39" i="3"/>
  <c r="J38" i="3"/>
  <c r="N34" i="3"/>
  <c r="O33" i="3"/>
  <c r="I31" i="3"/>
  <c r="O63" i="3"/>
  <c r="O55" i="3"/>
  <c r="I72" i="3"/>
  <c r="J71" i="3"/>
  <c r="N65" i="3"/>
  <c r="O64" i="3"/>
  <c r="I62" i="3"/>
  <c r="J61" i="3"/>
  <c r="N57" i="3"/>
  <c r="O56" i="3"/>
  <c r="I54" i="3"/>
  <c r="J53" i="3"/>
  <c r="N49" i="3"/>
  <c r="O48" i="3"/>
  <c r="I46" i="3"/>
  <c r="J45" i="3"/>
  <c r="N41" i="3"/>
  <c r="O40" i="3"/>
  <c r="I38" i="3"/>
  <c r="J37" i="3"/>
  <c r="N33" i="3"/>
  <c r="O32" i="3"/>
  <c r="N30" i="3"/>
  <c r="J30" i="3"/>
  <c r="O73" i="3"/>
  <c r="N64" i="3"/>
  <c r="J60" i="3"/>
  <c r="N73" i="3"/>
  <c r="O72" i="3"/>
  <c r="I70" i="3"/>
  <c r="J69" i="3"/>
  <c r="N63" i="3"/>
  <c r="O62" i="3"/>
  <c r="I60" i="3"/>
  <c r="J59" i="3"/>
  <c r="N55" i="3"/>
  <c r="O54" i="3"/>
  <c r="I52" i="3"/>
  <c r="J51" i="3"/>
  <c r="N47" i="3"/>
  <c r="O46" i="3"/>
  <c r="I44" i="3"/>
  <c r="J43" i="3"/>
  <c r="N39" i="3"/>
  <c r="O38" i="3"/>
  <c r="I36" i="3"/>
  <c r="J35" i="3"/>
  <c r="N31" i="3"/>
  <c r="I30" i="3"/>
  <c r="N72" i="3"/>
  <c r="O71" i="3"/>
  <c r="I69" i="3"/>
  <c r="J66" i="3"/>
  <c r="I59" i="3"/>
  <c r="I53" i="3"/>
  <c r="O45" i="3"/>
  <c r="J42" i="3"/>
  <c r="N40" i="3"/>
  <c r="I37" i="3"/>
  <c r="N46" i="3"/>
  <c r="O61" i="3"/>
  <c r="O47" i="3"/>
  <c r="I43" i="3"/>
  <c r="O31" i="3"/>
  <c r="O53" i="3"/>
  <c r="N48" i="3"/>
  <c r="O37" i="3"/>
  <c r="J34" i="3"/>
  <c r="J52" i="3"/>
  <c r="J44" i="3"/>
  <c r="J50" i="3"/>
  <c r="I45" i="3"/>
  <c r="N32" i="3"/>
  <c r="O30" i="3"/>
  <c r="J36" i="3"/>
  <c r="N62" i="3"/>
  <c r="J58" i="3"/>
  <c r="N54" i="3"/>
  <c r="N38" i="3"/>
  <c r="I51" i="3"/>
  <c r="O39" i="3"/>
  <c r="I35" i="3"/>
  <c r="G70" i="3"/>
  <c r="G60" i="3"/>
  <c r="G52" i="3"/>
  <c r="G44" i="3"/>
  <c r="G36" i="3"/>
  <c r="G30" i="3"/>
  <c r="G69" i="3"/>
  <c r="G59" i="3"/>
  <c r="G51" i="3"/>
  <c r="G43" i="3"/>
  <c r="G35" i="3"/>
  <c r="G66" i="3"/>
  <c r="G58" i="3"/>
  <c r="G50" i="3"/>
  <c r="G42" i="3"/>
  <c r="G34" i="3"/>
  <c r="G65" i="3"/>
  <c r="G57" i="3"/>
  <c r="G49" i="3"/>
  <c r="G41" i="3"/>
  <c r="G33" i="3"/>
  <c r="G73" i="3"/>
  <c r="G64" i="3"/>
  <c r="G56" i="3"/>
  <c r="G48" i="3"/>
  <c r="G40" i="3"/>
  <c r="G32" i="3"/>
  <c r="G63" i="3"/>
  <c r="G72" i="3"/>
  <c r="G62" i="3"/>
  <c r="G54" i="3"/>
  <c r="G46" i="3"/>
  <c r="G38" i="3"/>
  <c r="G71" i="3"/>
  <c r="G53" i="3"/>
  <c r="G37" i="3"/>
  <c r="G55" i="3"/>
  <c r="G39" i="3"/>
  <c r="G45" i="3"/>
  <c r="G61" i="3"/>
  <c r="G47" i="3"/>
  <c r="G31" i="3"/>
  <c r="U73" i="3"/>
  <c r="P69" i="3"/>
  <c r="Q66" i="3"/>
  <c r="R65" i="3"/>
  <c r="S64" i="3"/>
  <c r="U63" i="3"/>
  <c r="P59" i="3"/>
  <c r="Q58" i="3"/>
  <c r="R57" i="3"/>
  <c r="S56" i="3"/>
  <c r="U55" i="3"/>
  <c r="P51" i="3"/>
  <c r="Q50" i="3"/>
  <c r="R49" i="3"/>
  <c r="S48" i="3"/>
  <c r="U47" i="3"/>
  <c r="P43" i="3"/>
  <c r="Q42" i="3"/>
  <c r="R41" i="3"/>
  <c r="S40" i="3"/>
  <c r="U39" i="3"/>
  <c r="P35" i="3"/>
  <c r="Q34" i="3"/>
  <c r="R33" i="3"/>
  <c r="S32" i="3"/>
  <c r="U31" i="3"/>
  <c r="Q30" i="3"/>
  <c r="U66" i="3"/>
  <c r="P62" i="3"/>
  <c r="S73" i="3"/>
  <c r="U72" i="3"/>
  <c r="P66" i="3"/>
  <c r="Q65" i="3"/>
  <c r="R64" i="3"/>
  <c r="S63" i="3"/>
  <c r="U62" i="3"/>
  <c r="P58" i="3"/>
  <c r="Q57" i="3"/>
  <c r="R56" i="3"/>
  <c r="S55" i="3"/>
  <c r="U54" i="3"/>
  <c r="P50" i="3"/>
  <c r="Q49" i="3"/>
  <c r="R48" i="3"/>
  <c r="S47" i="3"/>
  <c r="U46" i="3"/>
  <c r="P42" i="3"/>
  <c r="Q41" i="3"/>
  <c r="R40" i="3"/>
  <c r="S39" i="3"/>
  <c r="U38" i="3"/>
  <c r="P34" i="3"/>
  <c r="Q33" i="3"/>
  <c r="R32" i="3"/>
  <c r="S31" i="3"/>
  <c r="U30" i="3"/>
  <c r="R30" i="3"/>
  <c r="Q71" i="3"/>
  <c r="U58" i="3"/>
  <c r="R73" i="3"/>
  <c r="S72" i="3"/>
  <c r="U71" i="3"/>
  <c r="P65" i="3"/>
  <c r="Q64" i="3"/>
  <c r="R63" i="3"/>
  <c r="S62" i="3"/>
  <c r="U61" i="3"/>
  <c r="P57" i="3"/>
  <c r="Q56" i="3"/>
  <c r="R55" i="3"/>
  <c r="S54" i="3"/>
  <c r="U53" i="3"/>
  <c r="P49" i="3"/>
  <c r="Q48" i="3"/>
  <c r="R47" i="3"/>
  <c r="S46" i="3"/>
  <c r="U45" i="3"/>
  <c r="P41" i="3"/>
  <c r="Q40" i="3"/>
  <c r="R39" i="3"/>
  <c r="S38" i="3"/>
  <c r="U37" i="3"/>
  <c r="P33" i="3"/>
  <c r="Q32" i="3"/>
  <c r="R31" i="3"/>
  <c r="S30" i="3"/>
  <c r="P72" i="3"/>
  <c r="S59" i="3"/>
  <c r="Q73" i="3"/>
  <c r="R72" i="3"/>
  <c r="S71" i="3"/>
  <c r="U70" i="3"/>
  <c r="P64" i="3"/>
  <c r="Q63" i="3"/>
  <c r="R62" i="3"/>
  <c r="S61" i="3"/>
  <c r="U60" i="3"/>
  <c r="P56" i="3"/>
  <c r="Q55" i="3"/>
  <c r="R54" i="3"/>
  <c r="S53" i="3"/>
  <c r="U52" i="3"/>
  <c r="P48" i="3"/>
  <c r="Q47" i="3"/>
  <c r="R46" i="3"/>
  <c r="S45" i="3"/>
  <c r="U44" i="3"/>
  <c r="P40" i="3"/>
  <c r="Q39" i="3"/>
  <c r="R38" i="3"/>
  <c r="S37" i="3"/>
  <c r="U36" i="3"/>
  <c r="P32" i="3"/>
  <c r="Q31" i="3"/>
  <c r="P30" i="3"/>
  <c r="R70" i="3"/>
  <c r="R60" i="3"/>
  <c r="P73" i="3"/>
  <c r="Q72" i="3"/>
  <c r="R71" i="3"/>
  <c r="S70" i="3"/>
  <c r="U69" i="3"/>
  <c r="P63" i="3"/>
  <c r="Q62" i="3"/>
  <c r="R61" i="3"/>
  <c r="S60" i="3"/>
  <c r="U59" i="3"/>
  <c r="P55" i="3"/>
  <c r="Q54" i="3"/>
  <c r="R53" i="3"/>
  <c r="S52" i="3"/>
  <c r="U51" i="3"/>
  <c r="P47" i="3"/>
  <c r="Q46" i="3"/>
  <c r="R45" i="3"/>
  <c r="S44" i="3"/>
  <c r="U43" i="3"/>
  <c r="P39" i="3"/>
  <c r="Q38" i="3"/>
  <c r="R37" i="3"/>
  <c r="S36" i="3"/>
  <c r="U35" i="3"/>
  <c r="P31" i="3"/>
  <c r="S69" i="3"/>
  <c r="Q61" i="3"/>
  <c r="P71" i="3"/>
  <c r="Q70" i="3"/>
  <c r="R69" i="3"/>
  <c r="S66" i="3"/>
  <c r="U65" i="3"/>
  <c r="P61" i="3"/>
  <c r="Q60" i="3"/>
  <c r="R59" i="3"/>
  <c r="S58" i="3"/>
  <c r="U57" i="3"/>
  <c r="P53" i="3"/>
  <c r="Q52" i="3"/>
  <c r="R51" i="3"/>
  <c r="S50" i="3"/>
  <c r="U49" i="3"/>
  <c r="P45" i="3"/>
  <c r="Q44" i="3"/>
  <c r="R43" i="3"/>
  <c r="S42" i="3"/>
  <c r="U41" i="3"/>
  <c r="P37" i="3"/>
  <c r="Q36" i="3"/>
  <c r="R35" i="3"/>
  <c r="S34" i="3"/>
  <c r="U33" i="3"/>
  <c r="P70" i="3"/>
  <c r="Q69" i="3"/>
  <c r="R66" i="3"/>
  <c r="S65" i="3"/>
  <c r="P60" i="3"/>
  <c r="Q45" i="3"/>
  <c r="U40" i="3"/>
  <c r="R50" i="3"/>
  <c r="P46" i="3"/>
  <c r="R34" i="3"/>
  <c r="R58" i="3"/>
  <c r="S51" i="3"/>
  <c r="S35" i="3"/>
  <c r="U56" i="3"/>
  <c r="R52" i="3"/>
  <c r="Q51" i="3"/>
  <c r="S41" i="3"/>
  <c r="R36" i="3"/>
  <c r="Q35" i="3"/>
  <c r="P44" i="3"/>
  <c r="U34" i="3"/>
  <c r="Q53" i="3"/>
  <c r="P52" i="3"/>
  <c r="U48" i="3"/>
  <c r="U42" i="3"/>
  <c r="Q37" i="3"/>
  <c r="P36" i="3"/>
  <c r="U32" i="3"/>
  <c r="U64" i="3"/>
  <c r="Q59" i="3"/>
  <c r="P54" i="3"/>
  <c r="R42" i="3"/>
  <c r="P38" i="3"/>
  <c r="U50" i="3"/>
  <c r="S43" i="3"/>
  <c r="S57" i="3"/>
  <c r="S49" i="3"/>
  <c r="R44" i="3"/>
  <c r="Q43" i="3"/>
  <c r="S33" i="3"/>
  <c r="H69" i="3"/>
  <c r="H59" i="3"/>
  <c r="H51" i="3"/>
  <c r="H43" i="3"/>
  <c r="H35" i="3"/>
  <c r="H72" i="3"/>
  <c r="H66" i="3"/>
  <c r="H58" i="3"/>
  <c r="H50" i="3"/>
  <c r="H42" i="3"/>
  <c r="H34" i="3"/>
  <c r="H65" i="3"/>
  <c r="H57" i="3"/>
  <c r="H49" i="3"/>
  <c r="H41" i="3"/>
  <c r="H33" i="3"/>
  <c r="H64" i="3"/>
  <c r="H56" i="3"/>
  <c r="H48" i="3"/>
  <c r="H40" i="3"/>
  <c r="H32" i="3"/>
  <c r="H62" i="3"/>
  <c r="H73" i="3"/>
  <c r="H63" i="3"/>
  <c r="H55" i="3"/>
  <c r="H47" i="3"/>
  <c r="H39" i="3"/>
  <c r="H31" i="3"/>
  <c r="H71" i="3"/>
  <c r="H61" i="3"/>
  <c r="H53" i="3"/>
  <c r="H45" i="3"/>
  <c r="H37" i="3"/>
  <c r="H70" i="3"/>
  <c r="H52" i="3"/>
  <c r="H36" i="3"/>
  <c r="H54" i="3"/>
  <c r="H38" i="3"/>
  <c r="H44" i="3"/>
  <c r="H60" i="3"/>
  <c r="H46" i="3"/>
  <c r="H30" i="3"/>
  <c r="T67" i="3" l="1"/>
  <c r="T68" i="3"/>
  <c r="T75" i="3"/>
  <c r="T74" i="3"/>
  <c r="T69" i="3"/>
  <c r="T64" i="3"/>
  <c r="T35" i="3"/>
  <c r="T52" i="3"/>
  <c r="T53" i="3"/>
  <c r="T54" i="3"/>
  <c r="T31" i="3"/>
  <c r="T41" i="3"/>
  <c r="T65" i="3"/>
  <c r="T59" i="3"/>
  <c r="T55" i="3"/>
  <c r="T36" i="3"/>
  <c r="T42" i="3"/>
  <c r="T49" i="3"/>
  <c r="T43" i="3"/>
  <c r="T60" i="3"/>
  <c r="T61" i="3"/>
  <c r="T62" i="3"/>
  <c r="T39" i="3"/>
  <c r="T56" i="3"/>
  <c r="T48" i="3"/>
  <c r="T58" i="3"/>
  <c r="T63" i="3"/>
  <c r="T34" i="3"/>
  <c r="T33" i="3"/>
  <c r="T66" i="3"/>
  <c r="T44" i="3"/>
  <c r="T45" i="3"/>
  <c r="T46" i="3"/>
  <c r="T38" i="3"/>
  <c r="T40" i="3"/>
  <c r="T57" i="3"/>
  <c r="T51" i="3"/>
  <c r="T70" i="3"/>
  <c r="T71" i="3"/>
  <c r="T72" i="3"/>
  <c r="T47" i="3"/>
  <c r="T32" i="3"/>
  <c r="T37" i="3"/>
  <c r="T50" i="3"/>
  <c r="T30" i="3"/>
  <c r="T73" i="3"/>
</calcChain>
</file>

<file path=xl/sharedStrings.xml><?xml version="1.0" encoding="utf-8"?>
<sst xmlns="http://schemas.openxmlformats.org/spreadsheetml/2006/main" count="609" uniqueCount="176">
  <si>
    <t>PEP</t>
  </si>
  <si>
    <t>Outil d'aide à l'usage des règles d'extrapolation</t>
  </si>
  <si>
    <t>Détendeur de la déclaration</t>
  </si>
  <si>
    <t>Editeur</t>
  </si>
  <si>
    <t>Numéro de la déclaration</t>
  </si>
  <si>
    <t>Date d'édition</t>
  </si>
  <si>
    <t>Cadre de validité des PEP</t>
  </si>
  <si>
    <t>Produit  type</t>
  </si>
  <si>
    <r>
      <t>P</t>
    </r>
    <r>
      <rPr>
        <sz val="28"/>
        <color theme="1"/>
        <rFont val="Calibri"/>
        <family val="2"/>
        <scheme val="minor"/>
      </rPr>
      <t xml:space="preserve">rofil </t>
    </r>
    <r>
      <rPr>
        <b/>
        <sz val="28"/>
        <color rgb="FF00B050"/>
        <rFont val="Calibri"/>
        <family val="2"/>
        <scheme val="minor"/>
      </rPr>
      <t>E</t>
    </r>
    <r>
      <rPr>
        <sz val="28"/>
        <color theme="1"/>
        <rFont val="Calibri"/>
        <family val="2"/>
        <scheme val="minor"/>
      </rPr>
      <t xml:space="preserve">nvironnemental </t>
    </r>
    <r>
      <rPr>
        <b/>
        <sz val="28"/>
        <color rgb="FF00B050"/>
        <rFont val="Calibri"/>
        <family val="2"/>
        <scheme val="minor"/>
      </rPr>
      <t>P</t>
    </r>
    <r>
      <rPr>
        <sz val="28"/>
        <color theme="1"/>
        <rFont val="Calibri"/>
        <family val="2"/>
        <scheme val="minor"/>
      </rPr>
      <t>roduit</t>
    </r>
  </si>
  <si>
    <t>Caractéristiques techniques</t>
  </si>
  <si>
    <t>Application</t>
  </si>
  <si>
    <t>Configuration</t>
  </si>
  <si>
    <t>Masse</t>
  </si>
  <si>
    <t>Principaux constituants</t>
  </si>
  <si>
    <t>Représentativité géographique</t>
  </si>
  <si>
    <t>Identification de la gamme de produits éligibles aux règles d'extraplolation</t>
  </si>
  <si>
    <t>Paramètres de la règle d'extrapolation</t>
  </si>
  <si>
    <t>Memballage, Masse de l'emballage du produit</t>
  </si>
  <si>
    <t>Mtot, Masse totale du produit (emballage inclus)</t>
  </si>
  <si>
    <t>Etape de fabrication</t>
  </si>
  <si>
    <t>Etape de distribution</t>
  </si>
  <si>
    <t>Etape d'installation</t>
  </si>
  <si>
    <t>Etape de fin de vie</t>
  </si>
  <si>
    <t>Produit de référence</t>
  </si>
  <si>
    <t>Produit considéré</t>
  </si>
  <si>
    <t>Déclaration des impacts environnementaux ramenés à l'unité fonctionnelle</t>
  </si>
  <si>
    <t>Unités</t>
  </si>
  <si>
    <t>Etape d'utilisation</t>
  </si>
  <si>
    <t>Mproduit, Masse du produit emballage exclus</t>
  </si>
  <si>
    <t>kg</t>
  </si>
  <si>
    <t>Caisson sélectionné</t>
  </si>
  <si>
    <t>Collectif Hygroréglable</t>
  </si>
  <si>
    <t>Tertiaire</t>
  </si>
  <si>
    <t>Collectif Autoréglable</t>
  </si>
  <si>
    <t>Collectif auto</t>
  </si>
  <si>
    <t>Collectif hygro</t>
  </si>
  <si>
    <t>PHASE UTILISATION</t>
  </si>
  <si>
    <t>MJ</t>
  </si>
  <si>
    <t>m3</t>
  </si>
  <si>
    <t>Sélection du produit et de l'application</t>
  </si>
  <si>
    <t>Coefficient d'extrapolation à l'échelle de l'UF:</t>
  </si>
  <si>
    <t>Mproduit</t>
  </si>
  <si>
    <t>Memballage</t>
  </si>
  <si>
    <t>Mtotale</t>
  </si>
  <si>
    <t>Coef liste déroulante</t>
  </si>
  <si>
    <t>cellule liée</t>
  </si>
  <si>
    <t>Caisson de ventilation simple flux collectif ou tertiaire</t>
  </si>
  <si>
    <t>Modèle :</t>
  </si>
  <si>
    <t>Référence :</t>
  </si>
  <si>
    <t>Famille 1 :</t>
  </si>
  <si>
    <t>Equipements actifs</t>
  </si>
  <si>
    <t>Equipement :</t>
  </si>
  <si>
    <t>Unité fonctionnelle </t>
  </si>
  <si>
    <t>Débit nominal</t>
  </si>
  <si>
    <t>Puissance électrique absorbée</t>
  </si>
  <si>
    <t>Fabrication, distribution, installation, utilisation et fin de vie en France</t>
  </si>
  <si>
    <t>Identification de la gamme</t>
  </si>
  <si>
    <t>Gamme</t>
  </si>
  <si>
    <t>Taille</t>
  </si>
  <si>
    <t>Mode de fonctionnement</t>
  </si>
  <si>
    <t>Déclaration des impacts environnementaux ramenés au débit du projet</t>
  </si>
  <si>
    <t>BUREAU VERITAS CODDE</t>
  </si>
  <si>
    <t>PHASES FABRICATION-DISTRIBUTION</t>
  </si>
  <si>
    <t>PHASE INSTALLATION</t>
  </si>
  <si>
    <t>PHASE FIN DE VIE</t>
  </si>
  <si>
    <t>Déchets dangereux éliminés</t>
  </si>
  <si>
    <t>Déchets non dangereux éliminés</t>
  </si>
  <si>
    <t>Déchets radioactifs éliminés</t>
  </si>
  <si>
    <t>Composants destinés à la réutilisation</t>
  </si>
  <si>
    <t>Énergie fournie à l’extérieur</t>
  </si>
  <si>
    <t>Etape de maintenance</t>
  </si>
  <si>
    <r>
      <t>700 m</t>
    </r>
    <r>
      <rPr>
        <i/>
        <vertAlign val="superscript"/>
        <sz val="9"/>
        <color theme="0" tint="-0.499984740745262"/>
        <rFont val="Calibri"/>
        <family val="2"/>
        <scheme val="minor"/>
      </rPr>
      <t>3</t>
    </r>
    <r>
      <rPr>
        <i/>
        <sz val="9"/>
        <color theme="0" tint="-0.499984740745262"/>
        <rFont val="Calibri"/>
        <family val="2"/>
        <scheme val="minor"/>
      </rPr>
      <t>/h</t>
    </r>
  </si>
  <si>
    <t>(=impacts environnementaux ramenés à l'UF multipliés par le débit du projet et par les coefficients d'extrapolation selon les règles du PSR-008-ed2,0-FR-2018 02 09)</t>
  </si>
  <si>
    <r>
      <t>Q, Débit en 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/h du produit dans le projet     </t>
    </r>
    <r>
      <rPr>
        <b/>
        <sz val="11"/>
        <color theme="0"/>
        <rFont val="Wingdings 3"/>
        <family val="1"/>
        <charset val="2"/>
      </rPr>
      <t>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</si>
  <si>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/h</t>
    </r>
  </si>
  <si>
    <r>
      <t>m</t>
    </r>
    <r>
      <rPr>
        <i/>
        <vertAlign val="superscript"/>
        <sz val="20"/>
        <rFont val="Calibri"/>
        <family val="2"/>
        <scheme val="minor"/>
      </rPr>
      <t>3</t>
    </r>
    <r>
      <rPr>
        <i/>
        <sz val="20"/>
        <rFont val="Calibri"/>
        <family val="2"/>
        <scheme val="minor"/>
      </rPr>
      <t>/h</t>
    </r>
  </si>
  <si>
    <t>Catégorie d'impact</t>
  </si>
  <si>
    <t>Changement climatique-Total</t>
  </si>
  <si>
    <t>kg CO2 eq</t>
  </si>
  <si>
    <t>Changement climatique-Fossiles</t>
  </si>
  <si>
    <t>Changement climatique-Biogénique</t>
  </si>
  <si>
    <t>Changement climatique-Occup. sols</t>
  </si>
  <si>
    <t>Appauvrissement de la couche d’ozone</t>
  </si>
  <si>
    <t>kg CFC11 eq</t>
  </si>
  <si>
    <t>Acidification</t>
  </si>
  <si>
    <t>mol H+ eq</t>
  </si>
  <si>
    <t>Eutrophisation eau douce</t>
  </si>
  <si>
    <t>kg P eq</t>
  </si>
  <si>
    <t>Eutrophisation aquatique marine</t>
  </si>
  <si>
    <t>kg N eq</t>
  </si>
  <si>
    <t>Eutrophisation terrestre</t>
  </si>
  <si>
    <t>mol N eq</t>
  </si>
  <si>
    <t>Formation d’ozone photochimique</t>
  </si>
  <si>
    <t>kg NMVOC eq</t>
  </si>
  <si>
    <t>Épuisement ressources, métaux minéraux</t>
  </si>
  <si>
    <t>kg Sb eq</t>
  </si>
  <si>
    <t>Épuisement ressources, fossiles</t>
  </si>
  <si>
    <t>Besoin en eau</t>
  </si>
  <si>
    <t>m3 priv.</t>
  </si>
  <si>
    <t>Émissions de particules fines</t>
  </si>
  <si>
    <t>disease inc.</t>
  </si>
  <si>
    <t>Rayonnements ionisants</t>
  </si>
  <si>
    <t>kBq U-235 eq</t>
  </si>
  <si>
    <t>Écotoxicité eaux douces</t>
  </si>
  <si>
    <t>CTUe</t>
  </si>
  <si>
    <t>Toxicité humaine, effets cancérigène</t>
  </si>
  <si>
    <t>CTUh</t>
  </si>
  <si>
    <t>Toxicité humaine, effets non cancérigène</t>
  </si>
  <si>
    <t>Occupation des sols</t>
  </si>
  <si>
    <t>Pt</t>
  </si>
  <si>
    <t>Energie primaire R hors MP</t>
  </si>
  <si>
    <t>MJ, net CV</t>
  </si>
  <si>
    <t>Ressources énergie primaire R en MP</t>
  </si>
  <si>
    <t>Total Ressources énergie primaire R</t>
  </si>
  <si>
    <t>Energie primaire NR hors MP</t>
  </si>
  <si>
    <t>Ressources énergie primaire NR en MP</t>
  </si>
  <si>
    <t>Total Ressources énergie primaire NR</t>
  </si>
  <si>
    <t>Utilisation matière secondaire</t>
  </si>
  <si>
    <t>Utilisation combustibles secondaires R</t>
  </si>
  <si>
    <t>Utilisation combustibles secondaires NR</t>
  </si>
  <si>
    <t>Utilisation nette d’eau douce</t>
  </si>
  <si>
    <t>Matières pour recyclage</t>
  </si>
  <si>
    <t>Matières pour valorisation énergétique</t>
  </si>
  <si>
    <t>Utilisation totale d’énergie primaire</t>
  </si>
  <si>
    <t>kg SO2 eq</t>
  </si>
  <si>
    <t>kg PO4--- eq</t>
  </si>
  <si>
    <t>kg C2H4 eq</t>
  </si>
  <si>
    <t>kg CFC-11 eq</t>
  </si>
  <si>
    <t>Changement climatique</t>
  </si>
  <si>
    <t>Acidification des sols et de l'eau</t>
  </si>
  <si>
    <t>Eutrophisation</t>
  </si>
  <si>
    <t>Formation d'ozone photochimique</t>
  </si>
  <si>
    <t>Module D</t>
  </si>
  <si>
    <t>A2
Transport</t>
  </si>
  <si>
    <t>A3
Production</t>
  </si>
  <si>
    <t>A4
Transport</t>
  </si>
  <si>
    <t>A5
Mise en œuvre</t>
  </si>
  <si>
    <t>B1
Utilisation</t>
  </si>
  <si>
    <t>B2
Entretien</t>
  </si>
  <si>
    <t>B3
Réparation</t>
  </si>
  <si>
    <t>B4
Remplacement</t>
  </si>
  <si>
    <t>B5
Remise à neuf</t>
  </si>
  <si>
    <t>C1
Déconstruction</t>
  </si>
  <si>
    <t>C2
Transport Déchets</t>
  </si>
  <si>
    <t>C3
Traitement Déchets</t>
  </si>
  <si>
    <t>C4
Elimination Déchets</t>
  </si>
  <si>
    <t>A1
Matières premières</t>
  </si>
  <si>
    <t>Total
hors Module D</t>
  </si>
  <si>
    <t>Fabrication</t>
  </si>
  <si>
    <t>Distribution</t>
  </si>
  <si>
    <t>Installation</t>
  </si>
  <si>
    <t>Utilisation</t>
  </si>
  <si>
    <t>Fin de vie</t>
  </si>
  <si>
    <t>B6
Consommation énergie</t>
  </si>
  <si>
    <t>B7
Consommation eau</t>
  </si>
  <si>
    <t>Collectif hygroréglable</t>
  </si>
  <si>
    <t>Pour obtenir les impacts environnementaux ramenés à l'équipement, sélectionner le produit de référence et le débit de 700 m3/h</t>
  </si>
  <si>
    <t>38 W</t>
  </si>
  <si>
    <r>
      <t>700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</si>
  <si>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Caisson en acier galvanisé
Moteur (aluminium, cuivre , ferrite)
Composants électronique (câbles, cartes électronique)
Emballage (carton)</t>
  </si>
  <si>
    <r>
      <t>Assurer un transfert d’air d’1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 en vue de la ventilation d’un bâtiment pendant une durée de vie type de 17 ans</t>
    </r>
  </si>
  <si>
    <t>REVOLUT</t>
  </si>
  <si>
    <t>Caisson d’extraction basse consommation à entrainement direct, C4</t>
  </si>
  <si>
    <t>MVN</t>
  </si>
  <si>
    <t>MVNP-00004-V01.01-FR</t>
  </si>
  <si>
    <t>REVOLUT 3500 PM</t>
  </si>
  <si>
    <t>31,2 kg</t>
  </si>
  <si>
    <t>REVOLUT 3500 PM
REVOLUT 3500 PR</t>
  </si>
  <si>
    <t>1 taille</t>
  </si>
  <si>
    <t>Régulé avec RMEC (version PM)
Régulé avec VCH-V (version PR)</t>
  </si>
  <si>
    <t>REVOLUT 3500</t>
  </si>
  <si>
    <t>Appauvrissement de la couche d'ozone</t>
  </si>
  <si>
    <t>Teneur en carbone biogénique du produit</t>
  </si>
  <si>
    <t>Teneur en carbone biogénique de l’emballage</t>
  </si>
  <si>
    <t>Epuisement ressources, métaux minéraux</t>
  </si>
  <si>
    <t>Epuisement ressources, fossiles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</si>
</sst>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8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20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2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22"/>
      <color rgb="FF00B050"/>
      <name val="Calibri"/>
      <family val="2"/>
      <scheme val="minor"/>
    </font>
    <font>
      <i/>
      <vertAlign val="superscript"/>
      <sz val="9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theme="0"/>
      <name val="Wingdings 3"/>
      <family val="1"/>
      <charset val="2"/>
    </font>
    <font>
      <vertAlign val="superscript"/>
      <sz val="11"/>
      <name val="Calibri"/>
      <family val="2"/>
      <scheme val="minor"/>
    </font>
    <font>
      <i/>
      <sz val="20"/>
      <name val="Calibri"/>
      <family val="2"/>
      <scheme val="minor"/>
    </font>
    <font>
      <i/>
      <vertAlign val="superscript"/>
      <sz val="2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7" xfId="0" applyFont="1" applyFill="1" applyBorder="1"/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0" borderId="0" xfId="0" applyFont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wrapText="1"/>
    </xf>
    <xf numFmtId="0" fontId="4" fillId="5" borderId="8" xfId="0" applyFont="1" applyFill="1" applyBorder="1" applyAlignment="1">
      <alignment horizontal="center"/>
    </xf>
    <xf numFmtId="2" fontId="15" fillId="2" borderId="10" xfId="0" applyNumberFormat="1" applyFont="1" applyFill="1" applyBorder="1" applyAlignment="1">
      <alignment horizontal="center"/>
    </xf>
    <xf numFmtId="0" fontId="16" fillId="0" borderId="0" xfId="0" applyFont="1"/>
    <xf numFmtId="164" fontId="0" fillId="3" borderId="6" xfId="0" applyNumberFormat="1" applyFill="1" applyBorder="1" applyAlignment="1">
      <alignment horizontal="right"/>
    </xf>
    <xf numFmtId="2" fontId="0" fillId="3" borderId="4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right"/>
    </xf>
    <xf numFmtId="2" fontId="0" fillId="4" borderId="7" xfId="0" applyNumberFormat="1" applyFill="1" applyBorder="1" applyAlignment="1">
      <alignment horizontal="left"/>
    </xf>
    <xf numFmtId="164" fontId="14" fillId="3" borderId="6" xfId="0" applyNumberFormat="1" applyFont="1" applyFill="1" applyBorder="1" applyAlignment="1">
      <alignment horizontal="right"/>
    </xf>
    <xf numFmtId="2" fontId="10" fillId="3" borderId="4" xfId="0" applyNumberFormat="1" applyFont="1" applyFill="1" applyBorder="1" applyAlignment="1">
      <alignment horizontal="left"/>
    </xf>
    <xf numFmtId="164" fontId="14" fillId="4" borderId="9" xfId="0" applyNumberFormat="1" applyFont="1" applyFill="1" applyBorder="1" applyAlignment="1">
      <alignment horizontal="right"/>
    </xf>
    <xf numFmtId="2" fontId="10" fillId="4" borderId="7" xfId="0" applyNumberFormat="1" applyFont="1" applyFill="1" applyBorder="1" applyAlignment="1">
      <alignment horizontal="left"/>
    </xf>
    <xf numFmtId="0" fontId="17" fillId="0" borderId="0" xfId="0" applyFont="1"/>
    <xf numFmtId="0" fontId="8" fillId="0" borderId="0" xfId="0" applyFont="1"/>
    <xf numFmtId="0" fontId="18" fillId="0" borderId="0" xfId="0" applyFont="1"/>
    <xf numFmtId="0" fontId="19" fillId="0" borderId="0" xfId="0" applyFont="1"/>
    <xf numFmtId="1" fontId="0" fillId="3" borderId="6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2" fontId="0" fillId="4" borderId="8" xfId="0" applyNumberFormat="1" applyFill="1" applyBorder="1" applyAlignment="1">
      <alignment horizontal="left" wrapText="1"/>
    </xf>
    <xf numFmtId="164" fontId="0" fillId="4" borderId="9" xfId="0" applyNumberFormat="1" applyFill="1" applyBorder="1" applyAlignment="1">
      <alignment horizontal="left" wrapText="1"/>
    </xf>
    <xf numFmtId="1" fontId="20" fillId="3" borderId="5" xfId="0" applyNumberFormat="1" applyFon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wrapText="1"/>
    </xf>
    <xf numFmtId="2" fontId="0" fillId="4" borderId="6" xfId="0" applyNumberFormat="1" applyFill="1" applyBorder="1" applyAlignment="1">
      <alignment horizontal="left" wrapText="1"/>
    </xf>
    <xf numFmtId="1" fontId="0" fillId="3" borderId="6" xfId="0" applyNumberFormat="1" applyFill="1" applyBorder="1" applyAlignment="1">
      <alignment horizontal="left" wrapText="1"/>
    </xf>
    <xf numFmtId="11" fontId="0" fillId="3" borderId="5" xfId="0" applyNumberFormat="1" applyFill="1" applyBorder="1" applyAlignment="1">
      <alignment horizontal="center"/>
    </xf>
    <xf numFmtId="11" fontId="0" fillId="3" borderId="6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2" fontId="3" fillId="0" borderId="5" xfId="0" applyNumberFormat="1" applyFont="1" applyBorder="1" applyAlignment="1">
      <alignment horizontal="left" vertical="center"/>
    </xf>
    <xf numFmtId="2" fontId="0" fillId="0" borderId="0" xfId="0" applyNumberFormat="1"/>
    <xf numFmtId="11" fontId="0" fillId="0" borderId="0" xfId="0" applyNumberFormat="1"/>
    <xf numFmtId="0" fontId="23" fillId="0" borderId="0" xfId="0" applyFont="1"/>
    <xf numFmtId="0" fontId="2" fillId="6" borderId="4" xfId="0" applyFont="1" applyFill="1" applyBorder="1" applyAlignment="1">
      <alignment horizontal="left" vertical="center"/>
    </xf>
    <xf numFmtId="1" fontId="2" fillId="6" borderId="6" xfId="0" applyNumberFormat="1" applyFont="1" applyFill="1" applyBorder="1" applyAlignment="1" applyProtection="1">
      <alignment horizontal="right"/>
      <protection locked="0"/>
    </xf>
    <xf numFmtId="2" fontId="20" fillId="4" borderId="4" xfId="0" applyNumberFormat="1" applyFont="1" applyFill="1" applyBorder="1" applyAlignment="1">
      <alignment horizontal="left"/>
    </xf>
    <xf numFmtId="1" fontId="27" fillId="4" borderId="0" xfId="0" applyNumberFormat="1" applyFont="1" applyFill="1"/>
    <xf numFmtId="0" fontId="27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4" fillId="5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11" fontId="0" fillId="0" borderId="0" xfId="0" applyNumberFormat="1" applyAlignment="1">
      <alignment horizontal="center"/>
    </xf>
    <xf numFmtId="11" fontId="13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0" fontId="29" fillId="0" borderId="0" xfId="0" applyFont="1"/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2" fontId="14" fillId="3" borderId="6" xfId="0" applyNumberFormat="1" applyFont="1" applyFill="1" applyBorder="1" applyAlignment="1">
      <alignment horizontal="center"/>
    </xf>
    <xf numFmtId="2" fontId="14" fillId="3" borderId="4" xfId="0" applyNumberFormat="1" applyFon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 wrapText="1"/>
    </xf>
    <xf numFmtId="2" fontId="14" fillId="4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 7 7" xfId="1" xr:uid="{00000000-0005-0000-0000-000001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5" fmlaLink="$X$3" fmlaRange="$X$4" noThreeD="1" sel="1" val="0"/>
</file>

<file path=xl/ctrlProps/ctrlProp2.xml><?xml version="1.0" encoding="utf-8"?>
<formControlPr xmlns="http://schemas.microsoft.com/office/spreadsheetml/2009/9/main" objectType="List" dx="15" fmlaLink="$V$3" fmlaRange="$V$4:$V$6" noThreeD="1" sel="1" val="0"/>
</file>

<file path=xl/ctrlProps/ctrlProp3.xml><?xml version="1.0" encoding="utf-8"?>
<formControlPr xmlns="http://schemas.microsoft.com/office/spreadsheetml/2009/9/main" objectType="List" dx="15" fmlaLink="$X$3" fmlaRange="$X$4" noThreeD="1" sel="1" val="0"/>
</file>

<file path=xl/ctrlProps/ctrlProp4.xml><?xml version="1.0" encoding="utf-8"?>
<formControlPr xmlns="http://schemas.microsoft.com/office/spreadsheetml/2009/9/main" objectType="List" dx="15" fmlaLink="$V$3" fmlaRange="$V$4:$V$6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1</xdr:col>
      <xdr:colOff>514350</xdr:colOff>
      <xdr:row>7</xdr:row>
      <xdr:rowOff>57150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715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3</xdr:row>
      <xdr:rowOff>47625</xdr:rowOff>
    </xdr:from>
    <xdr:to>
      <xdr:col>8</xdr:col>
      <xdr:colOff>657225</xdr:colOff>
      <xdr:row>7</xdr:row>
      <xdr:rowOff>19050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57"/>
        <a:stretch>
          <a:fillRect/>
        </a:stretch>
      </xdr:blipFill>
      <xdr:spPr bwMode="auto">
        <a:xfrm>
          <a:off x="5953125" y="942975"/>
          <a:ext cx="8001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333375</xdr:colOff>
      <xdr:row>11</xdr:row>
      <xdr:rowOff>82798</xdr:rowOff>
    </xdr:from>
    <xdr:to>
      <xdr:col>5</xdr:col>
      <xdr:colOff>304800</xdr:colOff>
      <xdr:row>21</xdr:row>
      <xdr:rowOff>153670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349873"/>
          <a:ext cx="1571625" cy="188062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257176</xdr:colOff>
      <xdr:row>0</xdr:row>
      <xdr:rowOff>120649</xdr:rowOff>
    </xdr:from>
    <xdr:to>
      <xdr:col>8</xdr:col>
      <xdr:colOff>791846</xdr:colOff>
      <xdr:row>2</xdr:row>
      <xdr:rowOff>141617</xdr:rowOff>
    </xdr:to>
    <xdr:pic>
      <xdr:nvPicPr>
        <xdr:cNvPr id="6" name="Image 5" descr="Logo_MVN-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120649"/>
          <a:ext cx="1334770" cy="830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3419475</xdr:colOff>
      <xdr:row>0</xdr:row>
      <xdr:rowOff>76200</xdr:rowOff>
    </xdr:from>
    <xdr:to>
      <xdr:col>2</xdr:col>
      <xdr:colOff>4493895</xdr:colOff>
      <xdr:row>2</xdr:row>
      <xdr:rowOff>105410</xdr:rowOff>
    </xdr:to>
    <xdr:pic>
      <xdr:nvPicPr>
        <xdr:cNvPr id="3" name="Image 2" descr="Logo_MVN-O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76200"/>
          <a:ext cx="1074420" cy="667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3073" name="List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3074" name="List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962025</xdr:colOff>
      <xdr:row>0</xdr:row>
      <xdr:rowOff>114300</xdr:rowOff>
    </xdr:from>
    <xdr:to>
      <xdr:col>7</xdr:col>
      <xdr:colOff>991870</xdr:colOff>
      <xdr:row>2</xdr:row>
      <xdr:rowOff>111760</xdr:rowOff>
    </xdr:to>
    <xdr:pic>
      <xdr:nvPicPr>
        <xdr:cNvPr id="2" name="Image 1" descr="Logo_MVN-O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14300"/>
          <a:ext cx="1068070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4</xdr:row>
          <xdr:rowOff>133350</xdr:rowOff>
        </xdr:from>
        <xdr:to>
          <xdr:col>5</xdr:col>
          <xdr:colOff>228600</xdr:colOff>
          <xdr:row>11</xdr:row>
          <xdr:rowOff>133350</xdr:rowOff>
        </xdr:to>
        <xdr:sp macro="" textlink="">
          <xdr:nvSpPr>
            <xdr:cNvPr id="8193" name="List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4</xdr:row>
          <xdr:rowOff>133350</xdr:rowOff>
        </xdr:from>
        <xdr:to>
          <xdr:col>3</xdr:col>
          <xdr:colOff>723900</xdr:colOff>
          <xdr:row>11</xdr:row>
          <xdr:rowOff>133350</xdr:rowOff>
        </xdr:to>
        <xdr:sp macro="" textlink="">
          <xdr:nvSpPr>
            <xdr:cNvPr id="8194" name="List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978477</xdr:colOff>
      <xdr:row>0</xdr:row>
      <xdr:rowOff>121228</xdr:rowOff>
    </xdr:from>
    <xdr:to>
      <xdr:col>7</xdr:col>
      <xdr:colOff>1007456</xdr:colOff>
      <xdr:row>2</xdr:row>
      <xdr:rowOff>103679</xdr:rowOff>
    </xdr:to>
    <xdr:pic>
      <xdr:nvPicPr>
        <xdr:cNvPr id="2" name="Image 1" descr="Logo_MVN-OK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21228"/>
          <a:ext cx="1068070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topLeftCell="A2" workbookViewId="0">
      <selection activeCell="L9" sqref="L9"/>
    </sheetView>
  </sheetViews>
  <sheetFormatPr baseColWidth="10" defaultColWidth="11.453125" defaultRowHeight="14.5" x14ac:dyDescent="0.35"/>
  <sheetData>
    <row r="1" spans="1:9" ht="27.75" customHeight="1" x14ac:dyDescent="0.35">
      <c r="A1" s="11" t="s">
        <v>0</v>
      </c>
      <c r="B1" s="10"/>
      <c r="C1" s="2"/>
      <c r="D1" s="3"/>
    </row>
    <row r="2" spans="1:9" ht="36" x14ac:dyDescent="0.35">
      <c r="A2" s="4" t="s">
        <v>8</v>
      </c>
      <c r="B2" s="4"/>
      <c r="C2" s="2"/>
      <c r="D2" s="3"/>
    </row>
    <row r="3" spans="1:9" x14ac:dyDescent="0.35">
      <c r="A3" s="1"/>
      <c r="B3" s="1"/>
      <c r="C3" s="1"/>
      <c r="D3" s="1"/>
    </row>
    <row r="10" spans="1:9" s="52" customFormat="1" ht="36" x14ac:dyDescent="0.8">
      <c r="A10" s="96" t="s">
        <v>161</v>
      </c>
      <c r="B10" s="96"/>
      <c r="C10" s="96"/>
      <c r="D10" s="96"/>
      <c r="E10" s="96"/>
      <c r="F10" s="96"/>
      <c r="G10" s="96"/>
      <c r="H10" s="96"/>
      <c r="I10" s="96"/>
    </row>
    <row r="11" spans="1:9" s="52" customFormat="1" ht="57.5" customHeight="1" x14ac:dyDescent="0.8">
      <c r="A11" s="97" t="s">
        <v>162</v>
      </c>
      <c r="B11" s="97"/>
      <c r="C11" s="97"/>
      <c r="D11" s="97"/>
      <c r="E11" s="97"/>
      <c r="F11" s="97"/>
      <c r="G11" s="97"/>
      <c r="H11" s="97"/>
      <c r="I11" s="97"/>
    </row>
    <row r="23" spans="1:4" x14ac:dyDescent="0.35">
      <c r="A23" s="42" t="s">
        <v>1</v>
      </c>
    </row>
    <row r="24" spans="1:4" x14ac:dyDescent="0.35">
      <c r="A24" s="72"/>
    </row>
    <row r="27" spans="1:4" x14ac:dyDescent="0.35">
      <c r="A27" t="s">
        <v>2</v>
      </c>
      <c r="D27" t="s">
        <v>163</v>
      </c>
    </row>
    <row r="28" spans="1:4" x14ac:dyDescent="0.35">
      <c r="A28" t="s">
        <v>3</v>
      </c>
      <c r="D28" t="s">
        <v>61</v>
      </c>
    </row>
    <row r="29" spans="1:4" x14ac:dyDescent="0.35">
      <c r="A29" t="s">
        <v>4</v>
      </c>
      <c r="D29" t="s">
        <v>164</v>
      </c>
    </row>
    <row r="30" spans="1:4" x14ac:dyDescent="0.35">
      <c r="A30" t="s">
        <v>5</v>
      </c>
      <c r="D30" s="94">
        <v>45078</v>
      </c>
    </row>
  </sheetData>
  <mergeCells count="2">
    <mergeCell ref="A10:I10"/>
    <mergeCell ref="A11:I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showGridLines="0" workbookViewId="0">
      <selection activeCell="C24" sqref="C24"/>
    </sheetView>
  </sheetViews>
  <sheetFormatPr baseColWidth="10" defaultColWidth="11.453125" defaultRowHeight="14.5" x14ac:dyDescent="0.35"/>
  <cols>
    <col min="1" max="1" width="14.26953125" customWidth="1"/>
    <col min="2" max="2" width="29" bestFit="1" customWidth="1"/>
    <col min="3" max="3" width="65.54296875" customWidth="1"/>
  </cols>
  <sheetData>
    <row r="1" spans="1:3" ht="36" x14ac:dyDescent="0.8">
      <c r="A1" s="53" t="s">
        <v>6</v>
      </c>
    </row>
    <row r="3" spans="1:3" x14ac:dyDescent="0.35">
      <c r="A3" s="54" t="s">
        <v>7</v>
      </c>
    </row>
    <row r="4" spans="1:3" ht="15" thickBot="1" x14ac:dyDescent="0.4">
      <c r="A4" s="54"/>
    </row>
    <row r="5" spans="1:3" ht="15" thickBot="1" x14ac:dyDescent="0.4">
      <c r="A5" s="54"/>
      <c r="B5" s="98" t="s">
        <v>9</v>
      </c>
      <c r="C5" s="98"/>
    </row>
    <row r="6" spans="1:3" ht="15" thickBot="1" x14ac:dyDescent="0.4">
      <c r="B6" s="16" t="s">
        <v>47</v>
      </c>
      <c r="C6" s="58" t="s">
        <v>165</v>
      </c>
    </row>
    <row r="7" spans="1:3" ht="15" thickBot="1" x14ac:dyDescent="0.4">
      <c r="B7" s="15" t="s">
        <v>48</v>
      </c>
      <c r="C7" s="55">
        <v>202020</v>
      </c>
    </row>
    <row r="8" spans="1:3" ht="15" thickBot="1" x14ac:dyDescent="0.4">
      <c r="B8" s="16" t="s">
        <v>49</v>
      </c>
      <c r="C8" s="56" t="s">
        <v>50</v>
      </c>
    </row>
    <row r="9" spans="1:3" ht="15" thickBot="1" x14ac:dyDescent="0.4">
      <c r="B9" s="15" t="s">
        <v>51</v>
      </c>
      <c r="C9" s="57" t="s">
        <v>46</v>
      </c>
    </row>
    <row r="10" spans="1:3" ht="31.5" thickBot="1" x14ac:dyDescent="0.4">
      <c r="B10" s="16" t="s">
        <v>52</v>
      </c>
      <c r="C10" s="59" t="s">
        <v>160</v>
      </c>
    </row>
    <row r="11" spans="1:3" ht="15" thickBot="1" x14ac:dyDescent="0.4">
      <c r="B11" s="34" t="s">
        <v>11</v>
      </c>
      <c r="C11" s="61" t="s">
        <v>155</v>
      </c>
    </row>
    <row r="12" spans="1:3" ht="17" thickBot="1" x14ac:dyDescent="0.4">
      <c r="B12" s="15" t="s">
        <v>53</v>
      </c>
      <c r="C12" s="58" t="s">
        <v>158</v>
      </c>
    </row>
    <row r="13" spans="1:3" ht="15" thickBot="1" x14ac:dyDescent="0.4">
      <c r="B13" s="16" t="s">
        <v>54</v>
      </c>
      <c r="C13" s="57" t="s">
        <v>157</v>
      </c>
    </row>
    <row r="14" spans="1:3" ht="15" thickBot="1" x14ac:dyDescent="0.4">
      <c r="B14" s="15" t="s">
        <v>12</v>
      </c>
      <c r="C14" s="60" t="s">
        <v>166</v>
      </c>
    </row>
    <row r="15" spans="1:3" ht="58.5" thickBot="1" x14ac:dyDescent="0.4">
      <c r="B15" s="16" t="s">
        <v>13</v>
      </c>
      <c r="C15" s="62" t="s">
        <v>159</v>
      </c>
    </row>
    <row r="16" spans="1:3" ht="15" thickBot="1" x14ac:dyDescent="0.4">
      <c r="B16" s="15" t="s">
        <v>14</v>
      </c>
      <c r="C16" s="60" t="s">
        <v>55</v>
      </c>
    </row>
    <row r="18" spans="1:3" x14ac:dyDescent="0.35">
      <c r="A18" s="54" t="s">
        <v>15</v>
      </c>
    </row>
    <row r="19" spans="1:3" ht="15" thickBot="1" x14ac:dyDescent="0.4"/>
    <row r="20" spans="1:3" ht="15" thickBot="1" x14ac:dyDescent="0.4">
      <c r="B20" s="98" t="s">
        <v>56</v>
      </c>
      <c r="C20" s="98"/>
    </row>
    <row r="21" spans="1:3" ht="29.5" thickBot="1" x14ac:dyDescent="0.4">
      <c r="B21" s="16" t="s">
        <v>57</v>
      </c>
      <c r="C21" s="63" t="s">
        <v>167</v>
      </c>
    </row>
    <row r="22" spans="1:3" ht="15" thickBot="1" x14ac:dyDescent="0.4">
      <c r="B22" s="15" t="s">
        <v>58</v>
      </c>
      <c r="C22" s="64" t="s">
        <v>168</v>
      </c>
    </row>
    <row r="23" spans="1:3" ht="29.5" thickBot="1" x14ac:dyDescent="0.4">
      <c r="B23" s="34" t="s">
        <v>59</v>
      </c>
      <c r="C23" s="63" t="s">
        <v>169</v>
      </c>
    </row>
  </sheetData>
  <mergeCells count="2">
    <mergeCell ref="B5:C5"/>
    <mergeCell ref="B20:C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81"/>
  <sheetViews>
    <sheetView showGridLines="0" topLeftCell="A2" workbookViewId="0">
      <selection activeCell="T81" sqref="T81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21" width="14.81640625" customWidth="1"/>
    <col min="22" max="22" width="8" customWidth="1"/>
    <col min="23" max="23" width="3" customWidth="1"/>
    <col min="24" max="24" width="13" customWidth="1"/>
    <col min="25" max="25" width="14" customWidth="1"/>
    <col min="26" max="26" width="10.54296875" customWidth="1"/>
    <col min="27" max="27" width="12.81640625" customWidth="1"/>
    <col min="28" max="28" width="13.81640625" customWidth="1"/>
    <col min="29" max="29" width="8.54296875" customWidth="1"/>
    <col min="30" max="30" width="15" customWidth="1"/>
    <col min="31" max="31" width="13.81640625" customWidth="1"/>
    <col min="32" max="35" width="11.453125" customWidth="1"/>
  </cols>
  <sheetData>
    <row r="1" spans="1:40" ht="26" x14ac:dyDescent="0.6">
      <c r="A1" s="32" t="str">
        <f>Sommaire!A10</f>
        <v>REVOLUT</v>
      </c>
      <c r="V1" s="78"/>
      <c r="W1" s="78"/>
      <c r="X1" s="78"/>
      <c r="Y1" s="78"/>
      <c r="Z1" s="78"/>
      <c r="AA1" s="78"/>
      <c r="AB1" s="78"/>
      <c r="AC1" s="79" t="s">
        <v>62</v>
      </c>
      <c r="AD1" s="79"/>
      <c r="AE1" s="79"/>
      <c r="AF1" s="79" t="s">
        <v>63</v>
      </c>
      <c r="AG1" s="79"/>
      <c r="AH1" s="79"/>
      <c r="AI1" s="79" t="s">
        <v>36</v>
      </c>
      <c r="AJ1" s="79"/>
      <c r="AK1" s="79"/>
      <c r="AL1" s="79" t="s">
        <v>64</v>
      </c>
      <c r="AM1" s="79"/>
      <c r="AN1" s="79"/>
    </row>
    <row r="2" spans="1:40" ht="26" x14ac:dyDescent="0.6">
      <c r="A2" s="27" t="str">
        <f>Sommaire!A11</f>
        <v>Caisson d’extraction basse consommation à entrainement direct, C4</v>
      </c>
      <c r="V2" s="79" t="s">
        <v>45</v>
      </c>
      <c r="W2" s="78"/>
      <c r="X2" s="79" t="s">
        <v>45</v>
      </c>
      <c r="Y2" s="78"/>
      <c r="Z2" s="78"/>
      <c r="AA2" s="78"/>
      <c r="AB2" s="78"/>
      <c r="AC2" s="80" t="s">
        <v>40</v>
      </c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x14ac:dyDescent="0.35">
      <c r="A3" s="51" t="s">
        <v>16</v>
      </c>
      <c r="V3" s="79">
        <v>1</v>
      </c>
      <c r="W3" s="78"/>
      <c r="X3" s="79">
        <v>1</v>
      </c>
      <c r="Y3" s="78" t="s">
        <v>41</v>
      </c>
      <c r="Z3" s="78" t="s">
        <v>42</v>
      </c>
      <c r="AA3" s="78" t="s">
        <v>43</v>
      </c>
      <c r="AB3" s="78"/>
      <c r="AC3" s="79" t="s">
        <v>34</v>
      </c>
      <c r="AD3" s="79" t="s">
        <v>35</v>
      </c>
      <c r="AE3" s="79" t="s">
        <v>32</v>
      </c>
      <c r="AF3" s="79" t="s">
        <v>34</v>
      </c>
      <c r="AG3" s="79" t="s">
        <v>35</v>
      </c>
      <c r="AH3" s="79" t="s">
        <v>32</v>
      </c>
      <c r="AI3" s="79" t="s">
        <v>34</v>
      </c>
      <c r="AJ3" s="79" t="s">
        <v>35</v>
      </c>
      <c r="AK3" s="79" t="s">
        <v>32</v>
      </c>
      <c r="AL3" s="79" t="s">
        <v>34</v>
      </c>
      <c r="AM3" s="79" t="s">
        <v>35</v>
      </c>
      <c r="AN3" s="79" t="s">
        <v>32</v>
      </c>
    </row>
    <row r="4" spans="1:40" x14ac:dyDescent="0.35">
      <c r="V4" s="81" t="s">
        <v>33</v>
      </c>
      <c r="W4" s="78"/>
      <c r="X4" s="78" t="s">
        <v>170</v>
      </c>
      <c r="Y4" s="82">
        <v>28.67</v>
      </c>
      <c r="Z4" s="82">
        <v>2.5299999999999998</v>
      </c>
      <c r="AA4" s="82">
        <f>Y4+Z4</f>
        <v>31.200000000000003</v>
      </c>
      <c r="AB4" s="78"/>
      <c r="AC4" s="83">
        <v>0.66</v>
      </c>
      <c r="AD4" s="83">
        <v>1</v>
      </c>
      <c r="AE4" s="83">
        <v>0.23</v>
      </c>
      <c r="AF4" s="83">
        <v>0.66</v>
      </c>
      <c r="AG4" s="83">
        <v>1</v>
      </c>
      <c r="AH4" s="83">
        <v>0.23</v>
      </c>
      <c r="AI4" s="83">
        <v>0.49</v>
      </c>
      <c r="AJ4" s="83">
        <v>1</v>
      </c>
      <c r="AK4" s="83">
        <v>0.71</v>
      </c>
      <c r="AL4" s="83">
        <v>0.66</v>
      </c>
      <c r="AM4" s="83">
        <v>1</v>
      </c>
      <c r="AN4" s="83">
        <v>0.23</v>
      </c>
    </row>
    <row r="5" spans="1:40" x14ac:dyDescent="0.35">
      <c r="B5" s="30" t="s">
        <v>39</v>
      </c>
      <c r="C5" s="9"/>
      <c r="D5" s="9"/>
      <c r="E5" s="31"/>
      <c r="F5" s="31"/>
      <c r="G5" s="31"/>
      <c r="H5" s="31"/>
      <c r="V5" s="81" t="s">
        <v>31</v>
      </c>
      <c r="W5" s="78"/>
      <c r="X5" s="78"/>
      <c r="Y5" s="82"/>
      <c r="Z5" s="82"/>
      <c r="AA5" s="82"/>
      <c r="AB5" s="78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x14ac:dyDescent="0.35">
      <c r="B6" s="30"/>
      <c r="C6" s="9"/>
      <c r="D6" s="9"/>
      <c r="E6" s="31"/>
      <c r="F6" s="31"/>
      <c r="G6" s="31"/>
      <c r="H6" s="31"/>
      <c r="V6" s="81" t="s">
        <v>32</v>
      </c>
      <c r="W6" s="84"/>
      <c r="X6" s="78"/>
      <c r="Y6" s="82"/>
      <c r="Z6" s="82"/>
      <c r="AA6" s="82"/>
      <c r="AB6" s="84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x14ac:dyDescent="0.35">
      <c r="B7" s="30"/>
      <c r="C7" s="9"/>
      <c r="D7" s="9"/>
      <c r="E7" s="31"/>
      <c r="F7" s="31"/>
      <c r="G7" s="31"/>
      <c r="H7" s="31"/>
      <c r="V7" s="78"/>
      <c r="W7" s="84"/>
      <c r="X7" s="78"/>
      <c r="Y7" s="82"/>
      <c r="Z7" s="82"/>
      <c r="AA7" s="82"/>
      <c r="AB7" s="84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x14ac:dyDescent="0.35">
      <c r="B8" s="30"/>
      <c r="C8" s="9"/>
      <c r="D8" s="9"/>
      <c r="E8" s="31"/>
      <c r="F8" s="31"/>
      <c r="G8" s="31"/>
      <c r="H8" s="31"/>
      <c r="V8" s="79" t="s">
        <v>44</v>
      </c>
      <c r="W8" s="84"/>
      <c r="X8" s="78"/>
      <c r="Y8" s="82"/>
      <c r="Z8" s="82"/>
      <c r="AA8" s="82"/>
      <c r="AB8" s="84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x14ac:dyDescent="0.35">
      <c r="B9" s="30"/>
      <c r="C9" s="9"/>
      <c r="D9" s="9"/>
      <c r="E9" s="31"/>
      <c r="F9" s="31"/>
      <c r="G9" s="31"/>
      <c r="H9" s="31"/>
      <c r="I9" s="8"/>
      <c r="J9" s="8"/>
      <c r="K9" s="8"/>
      <c r="V9" s="79">
        <f>V3*100+X3</f>
        <v>101</v>
      </c>
      <c r="W9" s="78"/>
      <c r="X9" s="78"/>
      <c r="Y9" s="82"/>
      <c r="Z9" s="82"/>
      <c r="AA9" s="82"/>
      <c r="AB9" s="78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x14ac:dyDescent="0.35">
      <c r="B10" s="30"/>
      <c r="C10" s="9"/>
      <c r="D10" s="9"/>
      <c r="E10" s="31"/>
      <c r="F10" s="31"/>
      <c r="G10" s="31"/>
      <c r="H10" s="31"/>
      <c r="I10" s="8"/>
      <c r="J10" s="8"/>
      <c r="K10" s="8"/>
      <c r="V10" s="78"/>
      <c r="W10" s="78"/>
      <c r="X10" s="78"/>
      <c r="Y10" s="82"/>
      <c r="Z10" s="82"/>
      <c r="AA10" s="82"/>
      <c r="AB10" s="78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x14ac:dyDescent="0.35">
      <c r="B11" s="30"/>
      <c r="C11" s="9"/>
      <c r="D11" s="9"/>
      <c r="E11" s="31"/>
      <c r="F11" s="31"/>
      <c r="G11" s="31"/>
      <c r="H11" s="31"/>
      <c r="I11" s="8"/>
      <c r="J11" s="8"/>
      <c r="K11" s="8"/>
      <c r="V11" s="78"/>
      <c r="W11" s="78"/>
      <c r="X11" s="78"/>
      <c r="Y11" s="82"/>
      <c r="Z11" s="82"/>
      <c r="AA11" s="82"/>
      <c r="AB11" s="78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x14ac:dyDescent="0.35">
      <c r="B12" s="30"/>
      <c r="C12" s="9"/>
      <c r="D12" s="9"/>
      <c r="E12" s="31"/>
      <c r="F12" s="31"/>
      <c r="G12" s="31"/>
      <c r="H12" s="31"/>
      <c r="I12" s="8"/>
      <c r="J12" s="8"/>
      <c r="K12" s="8"/>
      <c r="Q12" s="78"/>
      <c r="R12" s="78"/>
      <c r="S12" s="85"/>
      <c r="T12" s="86"/>
      <c r="U12" s="86"/>
      <c r="V12" s="82"/>
      <c r="W12" s="78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40" ht="15" thickBot="1" x14ac:dyDescent="0.4">
      <c r="B13" s="30"/>
      <c r="C13" s="9"/>
      <c r="D13" s="9"/>
      <c r="E13" s="41" t="s">
        <v>23</v>
      </c>
      <c r="F13" s="31"/>
      <c r="G13" s="31"/>
      <c r="H13" s="31"/>
      <c r="I13" s="8"/>
      <c r="J13" s="8"/>
      <c r="K13" s="8"/>
      <c r="Q13" s="78"/>
      <c r="R13" s="78"/>
      <c r="S13" s="78"/>
      <c r="T13" s="82"/>
      <c r="U13" s="82"/>
      <c r="V13" s="82"/>
      <c r="W13" s="78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40" ht="15" thickBot="1" x14ac:dyDescent="0.4">
      <c r="B14" s="15" t="s">
        <v>30</v>
      </c>
      <c r="C14" s="102" t="str">
        <f>IF($X$3=1,X4,IF($X$3=2,X5,IF($X$3=3,X6,IF($X$3=4,X7,IF($X$3=5,X8,IF($X$3=6,X9,IF($X$3=7,X10,IF($X$3=8,X11,IF($X$3=9,S12,S13)))))))))</f>
        <v>REVOLUT 3500</v>
      </c>
      <c r="D14" s="103"/>
      <c r="E14" s="108" t="s">
        <v>170</v>
      </c>
      <c r="F14" s="109"/>
      <c r="G14" s="31"/>
      <c r="H14" s="31"/>
      <c r="I14" s="29"/>
      <c r="J14" s="29"/>
      <c r="K14" s="29"/>
    </row>
    <row r="15" spans="1:40" ht="15" thickBot="1" x14ac:dyDescent="0.4">
      <c r="B15" s="16" t="s">
        <v>10</v>
      </c>
      <c r="C15" s="104" t="str">
        <f>IF($V$3=1,V4,IF($V$3=2,V5,V6))</f>
        <v>Collectif Autoréglable</v>
      </c>
      <c r="D15" s="105"/>
      <c r="E15" s="106" t="s">
        <v>155</v>
      </c>
      <c r="F15" s="107"/>
      <c r="G15" s="31"/>
      <c r="H15" s="31"/>
      <c r="I15" s="29"/>
      <c r="J15" s="29"/>
      <c r="K15" s="29"/>
      <c r="T15" s="7"/>
      <c r="U15" s="7"/>
      <c r="V15" s="7"/>
      <c r="X15" s="70"/>
      <c r="Y15" s="70"/>
      <c r="Z15" s="70"/>
    </row>
    <row r="16" spans="1:40" ht="15" thickBot="1" x14ac:dyDescent="0.4">
      <c r="B16" s="15" t="s">
        <v>28</v>
      </c>
      <c r="C16" s="43">
        <f>IF($X$3=1,Y4,IF($X$3=2,Y5,IF($X$3=3,Y6,IF($X$3=4,Y7,IF($X$3=5,Y8,IF($X$3=6,Y9,IF($X$3=7,Y10,IF($X$3=8,Y11,IF($X$3=9,T12,T13)))))))))</f>
        <v>28.67</v>
      </c>
      <c r="D16" s="44" t="s">
        <v>29</v>
      </c>
      <c r="E16" s="47">
        <v>28.7</v>
      </c>
      <c r="F16" s="48" t="s">
        <v>29</v>
      </c>
      <c r="G16" s="31"/>
      <c r="H16" s="31"/>
      <c r="I16" s="29"/>
      <c r="J16" s="29"/>
      <c r="K16" s="29"/>
      <c r="T16" s="7"/>
      <c r="U16" s="7"/>
      <c r="V16" s="7"/>
      <c r="X16" s="70"/>
      <c r="Y16" s="70"/>
      <c r="Z16" s="70"/>
    </row>
    <row r="17" spans="1:35" ht="15" thickBot="1" x14ac:dyDescent="0.4">
      <c r="B17" s="16" t="s">
        <v>17</v>
      </c>
      <c r="C17" s="45">
        <f>IF($X$3=1,Z4,IF($X$3=2,Z5,IF($X$3=3,Z6,IF($X$3=4,Z7,IF($X$3=5,Z8,IF($X$3=6,Z9,IF($X$3=7,Z10,IF($X$3=8,Z11,IF($X$3=9,U12,U13)))))))))</f>
        <v>2.5299999999999998</v>
      </c>
      <c r="D17" s="46" t="s">
        <v>29</v>
      </c>
      <c r="E17" s="49">
        <v>2.5</v>
      </c>
      <c r="F17" s="50" t="s">
        <v>29</v>
      </c>
      <c r="G17" s="31"/>
      <c r="H17" s="31"/>
      <c r="I17" s="29"/>
      <c r="J17" s="29"/>
      <c r="K17" s="29"/>
      <c r="T17" s="7"/>
      <c r="U17" s="7"/>
      <c r="V17" s="7"/>
      <c r="X17" s="70"/>
      <c r="Y17" s="70"/>
      <c r="Z17" s="70"/>
    </row>
    <row r="18" spans="1:35" ht="15" thickBot="1" x14ac:dyDescent="0.4">
      <c r="B18" s="15" t="s">
        <v>18</v>
      </c>
      <c r="C18" s="43">
        <f>IF($X$3=1,AA4,IF($X$3=2,AA5,IF($X$3=3,AA6,IF($X$3=4,AA7,IF($X$3=5,AA8,IF($X$3=6,AA9,IF($X$3=7,AA10,IF($X$3=8,AA11,IF($X$3=9,V12,V13)))))))))</f>
        <v>31.200000000000003</v>
      </c>
      <c r="D18" s="44" t="s">
        <v>29</v>
      </c>
      <c r="E18" s="47">
        <v>31.2</v>
      </c>
      <c r="F18" s="48" t="s">
        <v>29</v>
      </c>
      <c r="G18" s="31"/>
      <c r="H18" s="31"/>
      <c r="I18" s="29"/>
      <c r="J18" s="29"/>
      <c r="K18" s="29"/>
      <c r="T18" s="7"/>
      <c r="U18" s="7"/>
      <c r="V18" s="7"/>
      <c r="X18" s="70"/>
      <c r="Y18" s="70"/>
      <c r="Z18" s="70"/>
    </row>
    <row r="19" spans="1:35" s="6" customFormat="1" ht="15.75" customHeight="1" x14ac:dyDescent="0.35">
      <c r="A19"/>
      <c r="B19" s="33"/>
      <c r="C19" s="33"/>
      <c r="D19" s="33"/>
      <c r="E19" s="33"/>
      <c r="F19" s="33"/>
      <c r="G19" s="31"/>
      <c r="H19" s="31"/>
      <c r="I19" s="28"/>
      <c r="J19" s="28"/>
      <c r="K19" s="93"/>
      <c r="L19" s="5"/>
      <c r="M19" s="5"/>
      <c r="N19" s="5"/>
      <c r="O19" s="5"/>
      <c r="P19" s="5"/>
    </row>
    <row r="20" spans="1:35" s="6" customFormat="1" ht="15.75" customHeight="1" x14ac:dyDescent="0.35">
      <c r="A20"/>
      <c r="B20" s="33"/>
      <c r="C20" s="33"/>
      <c r="D20" s="33"/>
      <c r="E20" s="33"/>
      <c r="F20" s="33"/>
      <c r="G20" s="31"/>
      <c r="H20" s="31"/>
      <c r="I20" s="28"/>
      <c r="J20" s="28"/>
      <c r="K20" s="93"/>
      <c r="L20" s="5"/>
      <c r="M20" s="5"/>
      <c r="N20" s="5"/>
      <c r="O20" s="5"/>
      <c r="P20" s="5"/>
    </row>
    <row r="21" spans="1:35" x14ac:dyDescent="0.35">
      <c r="K21" s="92"/>
    </row>
    <row r="22" spans="1:35" ht="29.5" thickBot="1" x14ac:dyDescent="0.4">
      <c r="B22" s="12"/>
      <c r="C22" s="13" t="s">
        <v>19</v>
      </c>
      <c r="D22" s="13" t="s">
        <v>20</v>
      </c>
      <c r="E22" s="13" t="s">
        <v>21</v>
      </c>
      <c r="F22" s="13" t="s">
        <v>27</v>
      </c>
      <c r="G22" s="13" t="s">
        <v>70</v>
      </c>
      <c r="H22" s="14" t="s">
        <v>22</v>
      </c>
    </row>
    <row r="23" spans="1:35" ht="15" thickBot="1" x14ac:dyDescent="0.4">
      <c r="B23" s="15" t="s">
        <v>23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8">
        <v>1</v>
      </c>
    </row>
    <row r="24" spans="1:35" x14ac:dyDescent="0.35">
      <c r="B24" s="16" t="s">
        <v>24</v>
      </c>
      <c r="C24" s="19">
        <f>(IF($V$9=101,$AC$4,IF($V$9=102,$AC$5,IF($V$9=103,$AC$6,IF($V$9=104,$AC$7,IF($V$9=105,$AC$8,IF($V$9=106,$AC$9,IF($V$9=107,$AC$10,IF($V$9=108,$AC$11,IF($V$9=109,$X$12,IF($V$9=110,$X$13,IF($V$9=201,$AD$4,IF($V$9=202,$AD$5,IF($V$9=203,$AD$6,IF($V$9=204,$AD$7,IF($V$9=205,$AD$8,IF($V$9=206,$AD$9,IF($V$9=207,$AD$10,IF($V$9=208,$AD$11,IF($V$9=209,$Y$12,IF($V$9=210,$Y$13,IF($V$9=301,$AE$4,IF($V$9=302,$AE$5,IF($V$9=303,$AE$6,IF($V$9=304,$AE$7,IF($V$9=305,$AE$8,IF($V$9=306,$AE$9,IF($V$9=307,$AE$10,IF($V$9=308,$AE$11,IF($V$9=309,$Z$12,$Z$13))))))))))))))))))))))))))))))</f>
        <v>0.66</v>
      </c>
      <c r="D24" s="19">
        <f>(IF($V$9=101,$AC$4,IF($V$9=102,$AC$5,IF($V$9=103,$AC$6,IF($V$9=104,$AC$7,IF($V$9=105,$AC$8,IF($V$9=106,$AC$9,IF($V$9=107,$AC$10,IF($V$9=108,$AC$11,IF($V$9=109,$X$12,IF($V$9=110,$X$13,IF($V$9=201,$AD$4,IF($V$9=202,$AD$5,IF($V$9=203,$AD$6,IF($V$9=204,$AD$7,IF($V$9=205,$AD$8,IF($V$9=206,$AD$9,IF($V$9=207,$AD$10,IF($V$9=208,$AD$11,IF($V$9=209,$Y$12,IF($V$9=210,$Y$13,IF($V$9=301,$AE$4,IF($V$9=302,$AE$5,IF($V$9=303,$AE$6,IF($V$9=304,$AE$7,IF($V$9=305,$AE$8,IF($V$9=306,$AE$9,IF($V$9=307,$AE$10,IF($V$9=308,$AE$11,IF($V$9=309,$Z$12,$Z$13))))))))))))))))))))))))))))))</f>
        <v>0.66</v>
      </c>
      <c r="E24" s="19">
        <f>(IF($V$9=101,$AF$4,IF($V$9=102,$AF$5,IF($V$9=103,$AF$6,IF($V$9=104,$AF$7,IF($V$9=105,$AF$8,IF($V$9=106,$AF$9,IF($V$9=107,$AF$10,IF($V$9=108,$AF$11,IF($V$9=109,$AA$12,IF($V$9=110,$AA$13,IF($V$9=201,$AG$4,IF($V$9=202,$AG$5,IF($V$9=203,$AG$6,IF($V$9=204,$AG$7,IF($V$9=205,$AG$8,IF($V$9=206,$AG$9,IF($V$9=207,$AG$10,IF($V$9=208,$AG$11,IF($V$9=209,$AB$12,IF($V$9=210,$AB$13,IF($V$9=301,$AH$4,IF($V$9=302,$AH$5,IF($V$9=303,$AH$6,IF($V$9=304,$AH$7,IF($V$9=305,$AH$8,IF($V$9=306,$AH$9,IF($V$9=307,$AH$10,IF($V$9=308,$AH$11,IF($V$9=309,$AC$12,$AC$13))))))))))))))))))))))))))))))</f>
        <v>0.66</v>
      </c>
      <c r="F24" s="19">
        <f>(IF($V$9=101,$AI$4,IF($V$9=102,$AI$5,IF($V$9=103,$AI$6,IF($V$9=104,$AI$7,IF($V$9=105,$AI$8,IF($V$9=106,$AI$9,IF($V$9=107,$AI$10,IF($V$9=108,$AI$11,IF($V$9=109,$AD$12,IF($V$9=110,$AD$13,IF($V$9=201,$AJ$4,IF($V$9=202,$AJ$5,IF($V$9=203,$AJ$6,IF($V$9=204,$AJ$7,IF($V$9=205,$AJ$8,IF($V$9=206,$AJ$9,IF($V$9=207,$AJ$10,IF($V$9=208,$AJ$11,IF($V$9=209,$AE$12,IF($V$9=210,$AE$13,IF($V$9=301,$AK$4,IF($V$9=302,$AK$5,IF($V$9=303,$AK$6,IF($V$9=304,$AK$7,IF($V$9=305,$AK$8,IF($V$9=306,$AK$9,IF($V$9=307,$AK$10,IF($V$9=308,$AK$11,IF($V$9=309,$AF$12,$AF$13))))))))))))))))))))))))))))))</f>
        <v>0.49</v>
      </c>
      <c r="G24" s="19">
        <v>1</v>
      </c>
      <c r="H24" s="20">
        <f>(IF($V$9=101,$AL$4,IF($V$9=102,$AL$5,IF($V$9=103,$AL$6,IF($V$9=104,$AL$7,IF($V$9=105,$AL$8,IF($V$9=106,$AL$9,IF($V$9=107,$AL$10,IF($V$9=108,$AL$11,IF($V$9=109,$AG$12,IF($V$9=110,$AG$13,IF($V$9=201,$AM$4,IF($V$9=202,$AM$5,IF($V$9=203,$AM$6,IF($V$9=204,$AM$7,IF($V$9=205,$AM$8,IF($V$9=206,$AM$9,IF($V$9=207,$AM$10,IF($V$9=208,$AM$11,IF($V$9=209,$AH$12,IF($V$9=210,$AH$13,IF($V$9=301,$AN$4,IF($V$9=302,$AN$5,IF($V$9=303,$AN$6,IF($V$9=304,$AN$7,IF($V$9=305,$AN$8,IF($V$9=306,$AN$9,IF($V$9=307,$AN$10,IF($V$9=308,$AN$11,IF($V$9=309,$AI$12,$AI$13))))))))))))))))))))))))))))))</f>
        <v>0.66</v>
      </c>
    </row>
    <row r="26" spans="1:35" ht="26" x14ac:dyDescent="0.6">
      <c r="A26" s="25" t="s">
        <v>25</v>
      </c>
    </row>
    <row r="27" spans="1:35" ht="26" x14ac:dyDescent="0.6">
      <c r="A27" s="25"/>
    </row>
    <row r="28" spans="1:35" ht="15" thickBot="1" x14ac:dyDescent="0.4">
      <c r="A28" s="26"/>
      <c r="D28" s="99" t="s">
        <v>148</v>
      </c>
      <c r="E28" s="99"/>
      <c r="F28" s="100"/>
      <c r="G28" s="21" t="s">
        <v>149</v>
      </c>
      <c r="H28" s="21" t="s">
        <v>150</v>
      </c>
      <c r="I28" s="101" t="s">
        <v>151</v>
      </c>
      <c r="J28" s="99"/>
      <c r="K28" s="99"/>
      <c r="L28" s="99"/>
      <c r="M28" s="99"/>
      <c r="N28" s="99"/>
      <c r="O28" s="100"/>
      <c r="P28" s="101" t="s">
        <v>152</v>
      </c>
      <c r="Q28" s="99"/>
      <c r="R28" s="99"/>
      <c r="S28" s="99"/>
    </row>
    <row r="29" spans="1:35" ht="44" thickBot="1" x14ac:dyDescent="0.4">
      <c r="A29" s="6"/>
      <c r="B29" s="21" t="s">
        <v>76</v>
      </c>
      <c r="C29" s="22" t="s">
        <v>26</v>
      </c>
      <c r="D29" s="88" t="s">
        <v>146</v>
      </c>
      <c r="E29" s="88" t="s">
        <v>133</v>
      </c>
      <c r="F29" s="88" t="s">
        <v>134</v>
      </c>
      <c r="G29" s="88" t="s">
        <v>135</v>
      </c>
      <c r="H29" s="88" t="s">
        <v>136</v>
      </c>
      <c r="I29" s="88" t="s">
        <v>137</v>
      </c>
      <c r="J29" s="88" t="s">
        <v>138</v>
      </c>
      <c r="K29" s="88" t="s">
        <v>139</v>
      </c>
      <c r="L29" s="88" t="s">
        <v>140</v>
      </c>
      <c r="M29" s="88" t="s">
        <v>141</v>
      </c>
      <c r="N29" s="88" t="s">
        <v>153</v>
      </c>
      <c r="O29" s="88" t="s">
        <v>154</v>
      </c>
      <c r="P29" s="88" t="s">
        <v>142</v>
      </c>
      <c r="Q29" s="88" t="s">
        <v>143</v>
      </c>
      <c r="R29" s="88" t="s">
        <v>144</v>
      </c>
      <c r="S29" s="88" t="s">
        <v>145</v>
      </c>
      <c r="T29" s="88" t="s">
        <v>147</v>
      </c>
      <c r="U29" s="89" t="s">
        <v>132</v>
      </c>
    </row>
    <row r="30" spans="1:35" ht="15" thickBot="1" x14ac:dyDescent="0.4">
      <c r="B30" s="23" t="s">
        <v>77</v>
      </c>
      <c r="C30" s="24" t="s">
        <v>78</v>
      </c>
      <c r="D30" s="65">
        <f>D78*$C$24</f>
        <v>0.64878000000000002</v>
      </c>
      <c r="E30" s="65">
        <f t="shared" ref="E30" si="0">E78*$C$24</f>
        <v>4.2966000000000002E-3</v>
      </c>
      <c r="F30" s="65">
        <f>F78*$C$24</f>
        <v>2.5541999999999999E-2</v>
      </c>
      <c r="G30" s="65">
        <f t="shared" ref="G30:G66" si="1">G78*$D$24</f>
        <v>4.2966000000000002E-3</v>
      </c>
      <c r="H30" s="65">
        <f t="shared" ref="H30:H66" si="2">H78*$E$24</f>
        <v>5.6891999999999999E-4</v>
      </c>
      <c r="I30" s="65">
        <f>I78*$F$24</f>
        <v>0</v>
      </c>
      <c r="J30" s="65">
        <f t="shared" ref="J30:O30" si="3">J78*$F$24</f>
        <v>9.4570000000000001E-2</v>
      </c>
      <c r="K30" s="65">
        <f>K78*$G$24</f>
        <v>0</v>
      </c>
      <c r="L30" s="65">
        <f>L78*$G$24</f>
        <v>0</v>
      </c>
      <c r="M30" s="65">
        <f>M78*$G$24</f>
        <v>0</v>
      </c>
      <c r="N30" s="65">
        <f>N78*$F$24</f>
        <v>0.28860999999999998</v>
      </c>
      <c r="O30" s="65">
        <f t="shared" si="3"/>
        <v>0</v>
      </c>
      <c r="P30" s="65">
        <f>P78*$H$24</f>
        <v>0</v>
      </c>
      <c r="Q30" s="65">
        <f t="shared" ref="Q30:S30" si="4">Q78*$H$24</f>
        <v>1.3794E-3</v>
      </c>
      <c r="R30" s="65">
        <f t="shared" si="4"/>
        <v>2.4288000000000001E-2</v>
      </c>
      <c r="S30" s="65">
        <f t="shared" si="4"/>
        <v>7.7220000000000006E-3</v>
      </c>
      <c r="T30" s="66">
        <f>SUM(D30:S30)</f>
        <v>1.1000535200000001</v>
      </c>
      <c r="U30" s="66">
        <f t="shared" ref="U30:U66" si="5">U78*$H$24</f>
        <v>-6.9959999999999994E-2</v>
      </c>
      <c r="AG30" s="6"/>
      <c r="AH30" s="6"/>
      <c r="AI30" s="6"/>
    </row>
    <row r="31" spans="1:35" ht="15" thickBot="1" x14ac:dyDescent="0.4">
      <c r="B31" s="23" t="s">
        <v>79</v>
      </c>
      <c r="C31" s="24" t="s">
        <v>78</v>
      </c>
      <c r="D31" s="67">
        <f t="shared" ref="D31:F31" si="6">D79*$C$24</f>
        <v>0.63227999999999995</v>
      </c>
      <c r="E31" s="67">
        <f t="shared" si="6"/>
        <v>4.2966000000000002E-3</v>
      </c>
      <c r="F31" s="67">
        <f t="shared" si="6"/>
        <v>2.6928000000000004E-2</v>
      </c>
      <c r="G31" s="67">
        <f t="shared" si="1"/>
        <v>4.2966000000000002E-3</v>
      </c>
      <c r="H31" s="67">
        <f t="shared" si="2"/>
        <v>1.3067999999999999E-4</v>
      </c>
      <c r="I31" s="67">
        <f t="shared" ref="I31:J31" si="7">I79*$F$24</f>
        <v>0</v>
      </c>
      <c r="J31" s="67">
        <f t="shared" si="7"/>
        <v>9.3100000000000002E-2</v>
      </c>
      <c r="K31" s="67">
        <f t="shared" ref="K31:M31" si="8">K79*$G$24</f>
        <v>0</v>
      </c>
      <c r="L31" s="67">
        <f t="shared" si="8"/>
        <v>0</v>
      </c>
      <c r="M31" s="67">
        <f t="shared" si="8"/>
        <v>0</v>
      </c>
      <c r="N31" s="67">
        <f t="shared" ref="N31:O31" si="9">N79*$F$24</f>
        <v>0.28272999999999998</v>
      </c>
      <c r="O31" s="67">
        <f t="shared" si="9"/>
        <v>0</v>
      </c>
      <c r="P31" s="68">
        <f t="shared" ref="P31:S31" si="10">P79*$H$24</f>
        <v>0</v>
      </c>
      <c r="Q31" s="68">
        <f t="shared" si="10"/>
        <v>1.3728E-3</v>
      </c>
      <c r="R31" s="68">
        <f t="shared" si="10"/>
        <v>2.4354000000000004E-2</v>
      </c>
      <c r="S31" s="68">
        <f t="shared" si="10"/>
        <v>2.2439999999999999E-3</v>
      </c>
      <c r="T31" s="68">
        <f t="shared" ref="T31:T73" si="11">SUM(D31:S31)</f>
        <v>1.0717326799999998</v>
      </c>
      <c r="U31" s="68">
        <f t="shared" si="5"/>
        <v>-6.9959999999999994E-2</v>
      </c>
    </row>
    <row r="32" spans="1:35" ht="15" thickBot="1" x14ac:dyDescent="0.4">
      <c r="B32" s="23" t="s">
        <v>80</v>
      </c>
      <c r="C32" s="24" t="s">
        <v>78</v>
      </c>
      <c r="D32" s="65">
        <f t="shared" ref="D32:F32" si="12">D80*$C$24</f>
        <v>1.4982000000000002E-2</v>
      </c>
      <c r="E32" s="65">
        <f t="shared" si="12"/>
        <v>3.6630000000000003E-6</v>
      </c>
      <c r="F32" s="65">
        <f t="shared" si="12"/>
        <v>-1.3925999999999999E-3</v>
      </c>
      <c r="G32" s="65">
        <f t="shared" si="1"/>
        <v>3.6630000000000003E-6</v>
      </c>
      <c r="H32" s="65">
        <f t="shared" si="2"/>
        <v>4.3296000000000003E-4</v>
      </c>
      <c r="I32" s="65">
        <f t="shared" ref="I32:J32" si="13">I80*$F$24</f>
        <v>0</v>
      </c>
      <c r="J32" s="65">
        <f t="shared" si="13"/>
        <v>1.1073999999999999E-3</v>
      </c>
      <c r="K32" s="65">
        <f t="shared" ref="K32:M32" si="14">K80*$G$24</f>
        <v>0</v>
      </c>
      <c r="L32" s="65">
        <f t="shared" si="14"/>
        <v>0</v>
      </c>
      <c r="M32" s="65">
        <f t="shared" si="14"/>
        <v>0</v>
      </c>
      <c r="N32" s="65">
        <f t="shared" ref="N32:O32" si="15">N80*$F$24</f>
        <v>5.5369999999999994E-3</v>
      </c>
      <c r="O32" s="65">
        <f t="shared" si="15"/>
        <v>0</v>
      </c>
      <c r="P32" s="66">
        <f t="shared" ref="P32:S32" si="16">P80*$H$24</f>
        <v>0</v>
      </c>
      <c r="Q32" s="66">
        <f t="shared" si="16"/>
        <v>1.3992000000000001E-6</v>
      </c>
      <c r="R32" s="66">
        <f t="shared" si="16"/>
        <v>-1.1022E-4</v>
      </c>
      <c r="S32" s="66">
        <f t="shared" si="16"/>
        <v>5.3064000000000002E-3</v>
      </c>
      <c r="T32" s="66">
        <f t="shared" si="11"/>
        <v>2.5871665199999998E-2</v>
      </c>
      <c r="U32" s="66">
        <f t="shared" si="5"/>
        <v>-8.1180000000000005E-5</v>
      </c>
    </row>
    <row r="33" spans="2:21" ht="15" thickBot="1" x14ac:dyDescent="0.4">
      <c r="B33" s="23" t="s">
        <v>81</v>
      </c>
      <c r="C33" s="24" t="s">
        <v>78</v>
      </c>
      <c r="D33" s="67">
        <f t="shared" ref="D33:F33" si="17">D81*$C$24</f>
        <v>7.8540000000000012E-4</v>
      </c>
      <c r="E33" s="67">
        <f t="shared" si="17"/>
        <v>1.6830000000000002E-6</v>
      </c>
      <c r="F33" s="67">
        <f t="shared" si="17"/>
        <v>2.5476000000000005E-5</v>
      </c>
      <c r="G33" s="67">
        <f t="shared" si="1"/>
        <v>1.6830000000000002E-6</v>
      </c>
      <c r="H33" s="67">
        <f t="shared" si="2"/>
        <v>7.9199999999999995E-8</v>
      </c>
      <c r="I33" s="67">
        <f t="shared" ref="I33:J33" si="18">I81*$F$24</f>
        <v>0</v>
      </c>
      <c r="J33" s="67">
        <f t="shared" si="18"/>
        <v>1.5385999999999999E-4</v>
      </c>
      <c r="K33" s="67">
        <f t="shared" ref="K33:M33" si="19">K81*$G$24</f>
        <v>0</v>
      </c>
      <c r="L33" s="67">
        <f t="shared" si="19"/>
        <v>0</v>
      </c>
      <c r="M33" s="67">
        <f t="shared" si="19"/>
        <v>0</v>
      </c>
      <c r="N33" s="67">
        <f t="shared" ref="N33:O33" si="20">N81*$F$24</f>
        <v>1.7443999999999999E-4</v>
      </c>
      <c r="O33" s="67">
        <f t="shared" si="20"/>
        <v>0</v>
      </c>
      <c r="P33" s="67">
        <f t="shared" ref="P33:S33" si="21">P81*$H$24</f>
        <v>0</v>
      </c>
      <c r="Q33" s="67">
        <f t="shared" si="21"/>
        <v>8.1840000000000008E-7</v>
      </c>
      <c r="R33" s="67">
        <f t="shared" si="21"/>
        <v>3.399E-6</v>
      </c>
      <c r="S33" s="67">
        <f t="shared" si="21"/>
        <v>5.2602000000000003E-8</v>
      </c>
      <c r="T33" s="67">
        <f t="shared" si="11"/>
        <v>1.1468912020000002E-3</v>
      </c>
      <c r="U33" s="67">
        <f t="shared" si="5"/>
        <v>-5.1876000000000003E-5</v>
      </c>
    </row>
    <row r="34" spans="2:21" ht="15" thickBot="1" x14ac:dyDescent="0.4">
      <c r="B34" s="23" t="s">
        <v>82</v>
      </c>
      <c r="C34" s="24" t="s">
        <v>83</v>
      </c>
      <c r="D34" s="65">
        <f t="shared" ref="D34:F34" si="22">D82*$C$24</f>
        <v>4.4154E-8</v>
      </c>
      <c r="E34" s="65">
        <f t="shared" si="22"/>
        <v>9.9660000000000005E-10</v>
      </c>
      <c r="F34" s="65">
        <f t="shared" si="22"/>
        <v>2.4618000000000003E-9</v>
      </c>
      <c r="G34" s="65">
        <f t="shared" si="1"/>
        <v>9.9660000000000005E-10</v>
      </c>
      <c r="H34" s="65">
        <f t="shared" si="2"/>
        <v>2.8511999999999998E-11</v>
      </c>
      <c r="I34" s="65">
        <f t="shared" ref="I34:J34" si="23">I82*$F$24</f>
        <v>0</v>
      </c>
      <c r="J34" s="65">
        <f t="shared" si="23"/>
        <v>7.7910000000000001E-9</v>
      </c>
      <c r="K34" s="65">
        <f t="shared" ref="K34:M34" si="24">K82*$G$24</f>
        <v>0</v>
      </c>
      <c r="L34" s="65">
        <f t="shared" si="24"/>
        <v>0</v>
      </c>
      <c r="M34" s="65">
        <f t="shared" si="24"/>
        <v>0</v>
      </c>
      <c r="N34" s="65">
        <f t="shared" ref="N34:O34" si="25">N82*$F$24</f>
        <v>2.9792E-8</v>
      </c>
      <c r="O34" s="65">
        <f t="shared" si="25"/>
        <v>0</v>
      </c>
      <c r="P34" s="65">
        <f t="shared" ref="P34:S34" si="26">P82*$H$24</f>
        <v>0</v>
      </c>
      <c r="Q34" s="65">
        <f t="shared" si="26"/>
        <v>2.9964000000000001E-10</v>
      </c>
      <c r="R34" s="65">
        <f t="shared" si="26"/>
        <v>8.9100000000000013E-10</v>
      </c>
      <c r="S34" s="65">
        <f t="shared" si="26"/>
        <v>2.5212E-11</v>
      </c>
      <c r="T34" s="65">
        <f t="shared" si="11"/>
        <v>8.7436364E-8</v>
      </c>
      <c r="U34" s="65">
        <f t="shared" si="5"/>
        <v>-3.1745999999999998E-9</v>
      </c>
    </row>
    <row r="35" spans="2:21" ht="15" thickBot="1" x14ac:dyDescent="0.4">
      <c r="B35" s="23" t="s">
        <v>84</v>
      </c>
      <c r="C35" s="24" t="s">
        <v>85</v>
      </c>
      <c r="D35" s="67">
        <f t="shared" ref="D35:F35" si="27">D83*$C$24</f>
        <v>4.4748000000000001E-3</v>
      </c>
      <c r="E35" s="67">
        <f t="shared" si="27"/>
        <v>1.7424000000000001E-5</v>
      </c>
      <c r="F35" s="67">
        <f t="shared" si="27"/>
        <v>1.65E-4</v>
      </c>
      <c r="G35" s="67">
        <f t="shared" si="1"/>
        <v>1.7424000000000001E-5</v>
      </c>
      <c r="H35" s="67">
        <f t="shared" si="2"/>
        <v>5.9202000000000003E-7</v>
      </c>
      <c r="I35" s="67">
        <f t="shared" ref="I35:J35" si="28">I83*$F$24</f>
        <v>0</v>
      </c>
      <c r="J35" s="67">
        <f t="shared" si="28"/>
        <v>1.2201E-3</v>
      </c>
      <c r="K35" s="67">
        <f t="shared" ref="K35:M35" si="29">K83*$G$24</f>
        <v>0</v>
      </c>
      <c r="L35" s="67">
        <f t="shared" si="29"/>
        <v>0</v>
      </c>
      <c r="M35" s="67">
        <f t="shared" si="29"/>
        <v>0</v>
      </c>
      <c r="N35" s="67">
        <f t="shared" ref="N35:O35" si="30">N83*$F$24</f>
        <v>1.6953999999999999E-3</v>
      </c>
      <c r="O35" s="67">
        <f t="shared" si="30"/>
        <v>0</v>
      </c>
      <c r="P35" s="67">
        <f t="shared" ref="P35:S35" si="31">P83*$H$24</f>
        <v>0</v>
      </c>
      <c r="Q35" s="67">
        <f t="shared" si="31"/>
        <v>5.3526000000000002E-6</v>
      </c>
      <c r="R35" s="67">
        <f t="shared" si="31"/>
        <v>5.7090000000000004E-5</v>
      </c>
      <c r="S35" s="67">
        <f t="shared" si="31"/>
        <v>1.5708000000000001E-6</v>
      </c>
      <c r="T35" s="67">
        <f t="shared" si="11"/>
        <v>7.6547534200000003E-3</v>
      </c>
      <c r="U35" s="67">
        <f t="shared" si="5"/>
        <v>-7.5900000000000002E-4</v>
      </c>
    </row>
    <row r="36" spans="2:21" ht="15" thickBot="1" x14ac:dyDescent="0.4">
      <c r="B36" s="23" t="s">
        <v>86</v>
      </c>
      <c r="C36" s="24" t="s">
        <v>87</v>
      </c>
      <c r="D36" s="65">
        <f t="shared" ref="D36:F36" si="32">D84*$C$24</f>
        <v>4.8840000000000005E-4</v>
      </c>
      <c r="E36" s="65">
        <f t="shared" si="32"/>
        <v>2.7654000000000001E-7</v>
      </c>
      <c r="F36" s="65">
        <f t="shared" si="32"/>
        <v>1.0626E-5</v>
      </c>
      <c r="G36" s="65">
        <f t="shared" si="1"/>
        <v>2.7654000000000001E-7</v>
      </c>
      <c r="H36" s="65">
        <f t="shared" si="2"/>
        <v>1.3662E-8</v>
      </c>
      <c r="I36" s="65">
        <f t="shared" ref="I36:J36" si="33">I84*$F$24</f>
        <v>0</v>
      </c>
      <c r="J36" s="65">
        <f t="shared" si="33"/>
        <v>1.2348E-4</v>
      </c>
      <c r="K36" s="65">
        <f t="shared" ref="K36:M36" si="34">K84*$G$24</f>
        <v>0</v>
      </c>
      <c r="L36" s="65">
        <f t="shared" si="34"/>
        <v>0</v>
      </c>
      <c r="M36" s="65">
        <f t="shared" si="34"/>
        <v>0</v>
      </c>
      <c r="N36" s="65">
        <f t="shared" ref="N36:O36" si="35">N84*$F$24</f>
        <v>9.6039999999999995E-5</v>
      </c>
      <c r="O36" s="65">
        <f t="shared" si="35"/>
        <v>0</v>
      </c>
      <c r="P36" s="65">
        <f t="shared" ref="P36:S36" si="36">P84*$H$24</f>
        <v>0</v>
      </c>
      <c r="Q36" s="65">
        <f t="shared" si="36"/>
        <v>1.2804E-7</v>
      </c>
      <c r="R36" s="65">
        <f t="shared" si="36"/>
        <v>1.1616000000000002E-5</v>
      </c>
      <c r="S36" s="65">
        <f t="shared" si="36"/>
        <v>1.8744000000000002E-7</v>
      </c>
      <c r="T36" s="65">
        <f t="shared" si="11"/>
        <v>7.3104422200000023E-4</v>
      </c>
      <c r="U36" s="65">
        <f t="shared" si="5"/>
        <v>-5.1743999999999998E-5</v>
      </c>
    </row>
    <row r="37" spans="2:21" ht="15" thickBot="1" x14ac:dyDescent="0.4">
      <c r="B37" s="23" t="s">
        <v>88</v>
      </c>
      <c r="C37" s="24" t="s">
        <v>89</v>
      </c>
      <c r="D37" s="67">
        <f t="shared" ref="D37:F37" si="37">D85*$C$24</f>
        <v>9.2400000000000002E-4</v>
      </c>
      <c r="E37" s="67">
        <f t="shared" si="37"/>
        <v>5.2469999999999999E-6</v>
      </c>
      <c r="F37" s="67">
        <f t="shared" si="37"/>
        <v>2.6795999999999999E-5</v>
      </c>
      <c r="G37" s="67">
        <f t="shared" si="1"/>
        <v>5.2469999999999999E-6</v>
      </c>
      <c r="H37" s="67">
        <f t="shared" si="2"/>
        <v>2.4551999999999999E-7</v>
      </c>
      <c r="I37" s="67">
        <f t="shared" ref="I37:J37" si="38">I85*$F$24</f>
        <v>0</v>
      </c>
      <c r="J37" s="67">
        <f t="shared" si="38"/>
        <v>2.5479999999999996E-4</v>
      </c>
      <c r="K37" s="67">
        <f t="shared" ref="K37:M37" si="39">K85*$G$24</f>
        <v>0</v>
      </c>
      <c r="L37" s="67">
        <f t="shared" si="39"/>
        <v>0</v>
      </c>
      <c r="M37" s="67">
        <f t="shared" si="39"/>
        <v>0</v>
      </c>
      <c r="N37" s="67">
        <f t="shared" ref="N37:O37" si="40">N85*$F$24</f>
        <v>3.7190999999999998E-4</v>
      </c>
      <c r="O37" s="67">
        <f t="shared" si="40"/>
        <v>0</v>
      </c>
      <c r="P37" s="67">
        <f t="shared" ref="P37:S37" si="41">P85*$H$24</f>
        <v>0</v>
      </c>
      <c r="Q37" s="67">
        <f t="shared" si="41"/>
        <v>1.4652E-6</v>
      </c>
      <c r="R37" s="67">
        <f t="shared" si="41"/>
        <v>1.3464000000000002E-5</v>
      </c>
      <c r="S37" s="67">
        <f t="shared" si="41"/>
        <v>5.4384000000000012E-6</v>
      </c>
      <c r="T37" s="67">
        <f t="shared" si="11"/>
        <v>1.6086131200000002E-3</v>
      </c>
      <c r="U37" s="67">
        <f t="shared" si="5"/>
        <v>-8.6460000000000009E-5</v>
      </c>
    </row>
    <row r="38" spans="2:21" ht="15" thickBot="1" x14ac:dyDescent="0.4">
      <c r="B38" s="23" t="s">
        <v>90</v>
      </c>
      <c r="C38" s="24" t="s">
        <v>91</v>
      </c>
      <c r="D38" s="65">
        <f t="shared" ref="D38:F38" si="42">D86*$C$24</f>
        <v>8.2500000000000004E-3</v>
      </c>
      <c r="E38" s="65">
        <f t="shared" si="42"/>
        <v>5.7354E-5</v>
      </c>
      <c r="F38" s="65">
        <f t="shared" si="42"/>
        <v>5.2667999999999997E-4</v>
      </c>
      <c r="G38" s="65">
        <f t="shared" si="1"/>
        <v>5.7354E-5</v>
      </c>
      <c r="H38" s="65">
        <f t="shared" si="2"/>
        <v>1.9206000000000003E-6</v>
      </c>
      <c r="I38" s="65">
        <f t="shared" ref="I38:J38" si="43">I86*$F$24</f>
        <v>0</v>
      </c>
      <c r="J38" s="65">
        <f t="shared" si="43"/>
        <v>1.3965E-3</v>
      </c>
      <c r="K38" s="65">
        <f t="shared" ref="K38:M38" si="44">K86*$G$24</f>
        <v>0</v>
      </c>
      <c r="L38" s="65">
        <f t="shared" si="44"/>
        <v>0</v>
      </c>
      <c r="M38" s="65">
        <f t="shared" si="44"/>
        <v>0</v>
      </c>
      <c r="N38" s="65">
        <f t="shared" ref="N38:O38" si="45">N86*$F$24</f>
        <v>2.9007999999999998E-3</v>
      </c>
      <c r="O38" s="65">
        <f t="shared" si="45"/>
        <v>0</v>
      </c>
      <c r="P38" s="65">
        <f t="shared" ref="P38:S38" si="46">P86*$H$24</f>
        <v>0</v>
      </c>
      <c r="Q38" s="65">
        <f t="shared" si="46"/>
        <v>1.6038000000000001E-5</v>
      </c>
      <c r="R38" s="65">
        <f t="shared" si="46"/>
        <v>1.3067999999999999E-4</v>
      </c>
      <c r="S38" s="65">
        <f t="shared" si="46"/>
        <v>6.567E-6</v>
      </c>
      <c r="T38" s="65">
        <f t="shared" si="11"/>
        <v>1.3343893600000002E-2</v>
      </c>
      <c r="U38" s="65">
        <f t="shared" si="5"/>
        <v>-8.9760000000000013E-4</v>
      </c>
    </row>
    <row r="39" spans="2:21" ht="15" thickBot="1" x14ac:dyDescent="0.4">
      <c r="B39" s="23" t="s">
        <v>92</v>
      </c>
      <c r="C39" s="24" t="s">
        <v>93</v>
      </c>
      <c r="D39" s="67">
        <f t="shared" ref="D39:F39" si="47">D87*$C$24</f>
        <v>2.5080000000000002E-3</v>
      </c>
      <c r="E39" s="67">
        <f t="shared" si="47"/>
        <v>1.7555999999999999E-5</v>
      </c>
      <c r="F39" s="67">
        <f t="shared" si="47"/>
        <v>1.2738000000000002E-4</v>
      </c>
      <c r="G39" s="67">
        <f t="shared" si="1"/>
        <v>1.7555999999999999E-5</v>
      </c>
      <c r="H39" s="67">
        <f t="shared" si="2"/>
        <v>5.9136000000000002E-7</v>
      </c>
      <c r="I39" s="67">
        <f t="shared" ref="I39:J39" si="48">I87*$F$24</f>
        <v>0</v>
      </c>
      <c r="J39" s="67">
        <f t="shared" si="48"/>
        <v>4.0718999999999998E-4</v>
      </c>
      <c r="K39" s="67">
        <f t="shared" ref="K39:M39" si="49">K87*$G$24</f>
        <v>0</v>
      </c>
      <c r="L39" s="67">
        <f t="shared" si="49"/>
        <v>0</v>
      </c>
      <c r="M39" s="67">
        <f t="shared" si="49"/>
        <v>0</v>
      </c>
      <c r="N39" s="67">
        <f t="shared" ref="N39:O39" si="50">N87*$F$24</f>
        <v>8.0360000000000002E-4</v>
      </c>
      <c r="O39" s="67">
        <f t="shared" si="50"/>
        <v>0</v>
      </c>
      <c r="P39" s="67">
        <f t="shared" ref="P39:S39" si="51">P87*$H$24</f>
        <v>0</v>
      </c>
      <c r="Q39" s="67">
        <f t="shared" si="51"/>
        <v>5.0028000000000006E-6</v>
      </c>
      <c r="R39" s="67">
        <f t="shared" si="51"/>
        <v>9.9660000000000018E-5</v>
      </c>
      <c r="S39" s="67">
        <f t="shared" si="51"/>
        <v>2.2374000000000004E-6</v>
      </c>
      <c r="T39" s="67">
        <f t="shared" si="11"/>
        <v>3.9887735599999996E-3</v>
      </c>
      <c r="U39" s="67">
        <f t="shared" si="5"/>
        <v>-3.4716E-4</v>
      </c>
    </row>
    <row r="40" spans="2:21" ht="15" thickBot="1" x14ac:dyDescent="0.4">
      <c r="B40" s="23" t="s">
        <v>94</v>
      </c>
      <c r="C40" s="24" t="s">
        <v>95</v>
      </c>
      <c r="D40" s="65">
        <f t="shared" ref="D40:F40" si="52">D88*$C$24</f>
        <v>9.7020000000000003E-5</v>
      </c>
      <c r="E40" s="65">
        <f t="shared" si="52"/>
        <v>1.4916000000000003E-8</v>
      </c>
      <c r="F40" s="65">
        <f t="shared" si="52"/>
        <v>3.9666000000000006E-7</v>
      </c>
      <c r="G40" s="65">
        <f t="shared" si="1"/>
        <v>1.4916000000000003E-8</v>
      </c>
      <c r="H40" s="65">
        <f t="shared" si="2"/>
        <v>8.316E-10</v>
      </c>
      <c r="I40" s="65">
        <f t="shared" ref="I40:J40" si="53">I88*$F$24</f>
        <v>0</v>
      </c>
      <c r="J40" s="65">
        <f t="shared" si="53"/>
        <v>3.6995000000000001E-5</v>
      </c>
      <c r="K40" s="65">
        <f t="shared" ref="K40:M40" si="54">K88*$G$24</f>
        <v>0</v>
      </c>
      <c r="L40" s="65">
        <f t="shared" si="54"/>
        <v>0</v>
      </c>
      <c r="M40" s="65">
        <f t="shared" si="54"/>
        <v>0</v>
      </c>
      <c r="N40" s="65">
        <f t="shared" ref="N40:O40" si="55">N88*$F$24</f>
        <v>1.1025E-5</v>
      </c>
      <c r="O40" s="65">
        <f t="shared" si="55"/>
        <v>0</v>
      </c>
      <c r="P40" s="65">
        <f t="shared" ref="P40:S40" si="56">P88*$H$24</f>
        <v>0</v>
      </c>
      <c r="Q40" s="65">
        <f t="shared" si="56"/>
        <v>8.514000000000001E-9</v>
      </c>
      <c r="R40" s="65">
        <f t="shared" si="56"/>
        <v>9.5700000000000007E-9</v>
      </c>
      <c r="S40" s="65">
        <f t="shared" si="56"/>
        <v>5.4186000000000003E-10</v>
      </c>
      <c r="T40" s="65">
        <f t="shared" si="11"/>
        <v>1.4548594946000004E-4</v>
      </c>
      <c r="U40" s="65">
        <f t="shared" si="5"/>
        <v>-1.1880000000000001E-5</v>
      </c>
    </row>
    <row r="41" spans="2:21" ht="15" thickBot="1" x14ac:dyDescent="0.4">
      <c r="B41" s="23" t="s">
        <v>96</v>
      </c>
      <c r="C41" s="24" t="s">
        <v>37</v>
      </c>
      <c r="D41" s="67">
        <f t="shared" ref="D41:F41" si="57">D89*$C$24</f>
        <v>7.5900000000000007</v>
      </c>
      <c r="E41" s="67">
        <f t="shared" si="57"/>
        <v>6.4944000000000002E-2</v>
      </c>
      <c r="F41" s="67">
        <f t="shared" si="57"/>
        <v>0.37685999999999997</v>
      </c>
      <c r="G41" s="67">
        <f t="shared" si="1"/>
        <v>6.4944000000000002E-2</v>
      </c>
      <c r="H41" s="67">
        <f t="shared" si="2"/>
        <v>2.4090000000000001E-3</v>
      </c>
      <c r="I41" s="67">
        <f t="shared" ref="I41:J41" si="58">I89*$F$24</f>
        <v>0</v>
      </c>
      <c r="J41" s="67">
        <f t="shared" si="58"/>
        <v>1.1613</v>
      </c>
      <c r="K41" s="67">
        <f t="shared" ref="K41:M41" si="59">K89*$G$24</f>
        <v>0</v>
      </c>
      <c r="L41" s="67">
        <f t="shared" si="59"/>
        <v>0</v>
      </c>
      <c r="M41" s="67">
        <f t="shared" si="59"/>
        <v>0</v>
      </c>
      <c r="N41" s="67">
        <f t="shared" ref="N41:O41" si="60">N89*$F$24</f>
        <v>38.758999999999993</v>
      </c>
      <c r="O41" s="67">
        <f t="shared" si="60"/>
        <v>0</v>
      </c>
      <c r="P41" s="67">
        <f t="shared" ref="P41:S41" si="61">P89*$H$24</f>
        <v>0</v>
      </c>
      <c r="Q41" s="67">
        <f t="shared" si="61"/>
        <v>2.0460000000000002E-2</v>
      </c>
      <c r="R41" s="67">
        <f t="shared" si="61"/>
        <v>0.28974</v>
      </c>
      <c r="S41" s="67">
        <f t="shared" si="61"/>
        <v>2.0393999999999998E-3</v>
      </c>
      <c r="T41" s="67">
        <f t="shared" si="11"/>
        <v>48.331696399999998</v>
      </c>
      <c r="U41" s="67">
        <f t="shared" si="5"/>
        <v>-0.73260000000000014</v>
      </c>
    </row>
    <row r="42" spans="2:21" ht="15" thickBot="1" x14ac:dyDescent="0.4">
      <c r="B42" s="23" t="s">
        <v>97</v>
      </c>
      <c r="C42" s="24" t="s">
        <v>98</v>
      </c>
      <c r="D42" s="65">
        <f t="shared" ref="D42:F42" si="62">D90*$C$24</f>
        <v>0.19866</v>
      </c>
      <c r="E42" s="65">
        <f t="shared" si="62"/>
        <v>1.9470000000000002E-4</v>
      </c>
      <c r="F42" s="65">
        <f t="shared" si="62"/>
        <v>6.454800000000001E-3</v>
      </c>
      <c r="G42" s="65">
        <f t="shared" si="1"/>
        <v>1.9470000000000002E-4</v>
      </c>
      <c r="H42" s="65">
        <f t="shared" si="2"/>
        <v>1.1220000000000001E-5</v>
      </c>
      <c r="I42" s="65">
        <f t="shared" ref="I42:J42" si="63">I90*$F$24</f>
        <v>0</v>
      </c>
      <c r="J42" s="65">
        <f t="shared" si="63"/>
        <v>2.9694000000000002E-2</v>
      </c>
      <c r="K42" s="65">
        <f t="shared" ref="K42:M42" si="64">K90*$G$24</f>
        <v>0</v>
      </c>
      <c r="L42" s="65">
        <f t="shared" si="64"/>
        <v>0</v>
      </c>
      <c r="M42" s="65">
        <f t="shared" si="64"/>
        <v>0</v>
      </c>
      <c r="N42" s="65">
        <f t="shared" ref="N42:O42" si="65">N90*$F$24</f>
        <v>0.10584</v>
      </c>
      <c r="O42" s="65">
        <f t="shared" si="65"/>
        <v>0</v>
      </c>
      <c r="P42" s="65">
        <f t="shared" ref="P42:S42" si="66">P90*$H$24</f>
        <v>0</v>
      </c>
      <c r="Q42" s="65">
        <f t="shared" si="66"/>
        <v>7.9200000000000001E-5</v>
      </c>
      <c r="R42" s="65">
        <f t="shared" si="66"/>
        <v>1.155E-3</v>
      </c>
      <c r="S42" s="65">
        <f t="shared" si="66"/>
        <v>5.8739999999999997E-5</v>
      </c>
      <c r="T42" s="65">
        <f t="shared" si="11"/>
        <v>0.34234236000000001</v>
      </c>
      <c r="U42" s="65">
        <f t="shared" si="5"/>
        <v>-2.0988000000000003E-2</v>
      </c>
    </row>
    <row r="43" spans="2:21" ht="15" thickBot="1" x14ac:dyDescent="0.4">
      <c r="B43" s="23" t="s">
        <v>99</v>
      </c>
      <c r="C43" s="24" t="s">
        <v>100</v>
      </c>
      <c r="D43" s="67">
        <f t="shared" ref="D43:F43" si="67">D91*$C$24</f>
        <v>4.5738000000000002E-8</v>
      </c>
      <c r="E43" s="67">
        <f t="shared" si="67"/>
        <v>3.7026000000000002E-10</v>
      </c>
      <c r="F43" s="67">
        <f t="shared" si="67"/>
        <v>2.2572E-9</v>
      </c>
      <c r="G43" s="67">
        <f t="shared" si="1"/>
        <v>3.7026000000000002E-10</v>
      </c>
      <c r="H43" s="67">
        <f t="shared" si="2"/>
        <v>8.6460000000000001E-12</v>
      </c>
      <c r="I43" s="67">
        <f t="shared" ref="I43:J43" si="68">I91*$F$24</f>
        <v>0</v>
      </c>
      <c r="J43" s="67">
        <f t="shared" si="68"/>
        <v>5.8310000000000002E-9</v>
      </c>
      <c r="K43" s="67">
        <f t="shared" ref="K43:M43" si="69">K91*$G$24</f>
        <v>0</v>
      </c>
      <c r="L43" s="67">
        <f t="shared" si="69"/>
        <v>0</v>
      </c>
      <c r="M43" s="67">
        <f t="shared" si="69"/>
        <v>0</v>
      </c>
      <c r="N43" s="67">
        <f t="shared" ref="N43:O43" si="70">N91*$F$24</f>
        <v>1.7150000000000001E-8</v>
      </c>
      <c r="O43" s="67">
        <f t="shared" si="70"/>
        <v>0</v>
      </c>
      <c r="P43" s="67">
        <f t="shared" ref="P43:S43" si="71">P91*$H$24</f>
        <v>0</v>
      </c>
      <c r="Q43" s="67">
        <f t="shared" si="71"/>
        <v>8.7120000000000005E-11</v>
      </c>
      <c r="R43" s="67">
        <f t="shared" si="71"/>
        <v>1.0494000000000001E-9</v>
      </c>
      <c r="S43" s="67">
        <f t="shared" si="71"/>
        <v>1.5180000000000003E-11</v>
      </c>
      <c r="T43" s="67">
        <f t="shared" si="11"/>
        <v>7.2877066000000012E-8</v>
      </c>
      <c r="U43" s="67">
        <f t="shared" si="5"/>
        <v>-6.0324E-9</v>
      </c>
    </row>
    <row r="44" spans="2:21" ht="15" thickBot="1" x14ac:dyDescent="0.4">
      <c r="B44" s="23" t="s">
        <v>101</v>
      </c>
      <c r="C44" s="24" t="s">
        <v>102</v>
      </c>
      <c r="D44" s="65">
        <f t="shared" ref="D44:F44" si="72">D92*$C$24</f>
        <v>6.1512000000000004E-2</v>
      </c>
      <c r="E44" s="65">
        <f t="shared" si="72"/>
        <v>3.3396000000000006E-4</v>
      </c>
      <c r="F44" s="65">
        <f t="shared" si="72"/>
        <v>3.6630000000000005E-3</v>
      </c>
      <c r="G44" s="65">
        <f t="shared" si="1"/>
        <v>3.3396000000000006E-4</v>
      </c>
      <c r="H44" s="65">
        <f t="shared" si="2"/>
        <v>3.5706E-5</v>
      </c>
      <c r="I44" s="65">
        <f t="shared" ref="I44:J44" si="73">I92*$F$24</f>
        <v>0</v>
      </c>
      <c r="J44" s="65">
        <f t="shared" si="73"/>
        <v>1.2642E-2</v>
      </c>
      <c r="K44" s="65">
        <f t="shared" ref="K44:M44" si="74">K92*$G$24</f>
        <v>0</v>
      </c>
      <c r="L44" s="65">
        <f t="shared" si="74"/>
        <v>0</v>
      </c>
      <c r="M44" s="65">
        <f t="shared" si="74"/>
        <v>0</v>
      </c>
      <c r="N44" s="65">
        <f t="shared" ref="N44:O44" si="75">N92*$F$24</f>
        <v>1.7738</v>
      </c>
      <c r="O44" s="65">
        <f t="shared" si="75"/>
        <v>0</v>
      </c>
      <c r="P44" s="65">
        <f t="shared" ref="P44:S44" si="76">P92*$H$24</f>
        <v>0</v>
      </c>
      <c r="Q44" s="65">
        <f t="shared" si="76"/>
        <v>1.1418000000000001E-4</v>
      </c>
      <c r="R44" s="65">
        <f t="shared" si="76"/>
        <v>6.7980000000000004E-4</v>
      </c>
      <c r="S44" s="65">
        <f t="shared" si="76"/>
        <v>1.3794E-5</v>
      </c>
      <c r="T44" s="65">
        <f t="shared" si="11"/>
        <v>1.8531283999999999</v>
      </c>
      <c r="U44" s="65">
        <f t="shared" si="5"/>
        <v>-3.3528000000000004E-3</v>
      </c>
    </row>
    <row r="45" spans="2:21" ht="15" thickBot="1" x14ac:dyDescent="0.4">
      <c r="B45" s="23" t="s">
        <v>103</v>
      </c>
      <c r="C45" s="24" t="s">
        <v>104</v>
      </c>
      <c r="D45" s="67">
        <f t="shared" ref="D45:F45" si="77">D93*$C$24</f>
        <v>40.128</v>
      </c>
      <c r="E45" s="67">
        <f t="shared" si="77"/>
        <v>5.0687999999999997E-2</v>
      </c>
      <c r="F45" s="67">
        <f t="shared" si="77"/>
        <v>0.70620000000000005</v>
      </c>
      <c r="G45" s="67">
        <f t="shared" si="1"/>
        <v>5.0687999999999997E-2</v>
      </c>
      <c r="H45" s="67">
        <f t="shared" si="2"/>
        <v>2.4222000000000002E-3</v>
      </c>
      <c r="I45" s="67">
        <f t="shared" ref="I45:J45" si="78">I93*$F$24</f>
        <v>0</v>
      </c>
      <c r="J45" s="67">
        <f t="shared" si="78"/>
        <v>9.604000000000001</v>
      </c>
      <c r="K45" s="67">
        <f t="shared" ref="K45:M45" si="79">K93*$G$24</f>
        <v>0</v>
      </c>
      <c r="L45" s="67">
        <f t="shared" si="79"/>
        <v>0</v>
      </c>
      <c r="M45" s="67">
        <f t="shared" si="79"/>
        <v>0</v>
      </c>
      <c r="N45" s="67">
        <f t="shared" ref="N45:O45" si="80">N93*$F$24</f>
        <v>11.417</v>
      </c>
      <c r="O45" s="67">
        <f t="shared" si="80"/>
        <v>0</v>
      </c>
      <c r="P45" s="67">
        <f t="shared" ref="P45:S45" si="81">P93*$H$24</f>
        <v>0</v>
      </c>
      <c r="Q45" s="67">
        <f t="shared" si="81"/>
        <v>1.7951999999999999E-2</v>
      </c>
      <c r="R45" s="67">
        <f t="shared" si="81"/>
        <v>0.59400000000000008</v>
      </c>
      <c r="S45" s="67">
        <f t="shared" si="81"/>
        <v>2.3826E-2</v>
      </c>
      <c r="T45" s="67">
        <f t="shared" si="11"/>
        <v>62.594776200000005</v>
      </c>
      <c r="U45" s="67">
        <f t="shared" si="5"/>
        <v>-4.3692000000000002</v>
      </c>
    </row>
    <row r="46" spans="2:21" ht="15" thickBot="1" x14ac:dyDescent="0.4">
      <c r="B46" s="23" t="s">
        <v>105</v>
      </c>
      <c r="C46" s="24" t="s">
        <v>106</v>
      </c>
      <c r="D46" s="65">
        <f t="shared" ref="D46:F46" si="82">D94*$C$24</f>
        <v>2.5542000000000001E-9</v>
      </c>
      <c r="E46" s="65">
        <f t="shared" si="82"/>
        <v>1.6434E-12</v>
      </c>
      <c r="F46" s="65">
        <f t="shared" si="82"/>
        <v>1.3398000000000001E-10</v>
      </c>
      <c r="G46" s="65">
        <f t="shared" si="1"/>
        <v>1.6434E-12</v>
      </c>
      <c r="H46" s="65">
        <f t="shared" si="2"/>
        <v>1.4718000000000001E-13</v>
      </c>
      <c r="I46" s="65">
        <f t="shared" ref="I46:J46" si="83">I94*$F$24</f>
        <v>0</v>
      </c>
      <c r="J46" s="65">
        <f t="shared" si="83"/>
        <v>1.7100999999999999E-10</v>
      </c>
      <c r="K46" s="65">
        <f t="shared" ref="K46:M46" si="84">K94*$G$24</f>
        <v>0</v>
      </c>
      <c r="L46" s="65">
        <f t="shared" si="84"/>
        <v>0</v>
      </c>
      <c r="M46" s="65">
        <f t="shared" si="84"/>
        <v>0</v>
      </c>
      <c r="N46" s="65">
        <f t="shared" ref="N46:O46" si="85">N94*$F$24</f>
        <v>3.2731999999999996E-10</v>
      </c>
      <c r="O46" s="65">
        <f t="shared" si="85"/>
        <v>0</v>
      </c>
      <c r="P46" s="65">
        <f t="shared" ref="P46:S46" si="86">P94*$H$24</f>
        <v>0</v>
      </c>
      <c r="Q46" s="65">
        <f t="shared" si="86"/>
        <v>7.524E-13</v>
      </c>
      <c r="R46" s="65">
        <f t="shared" si="86"/>
        <v>1.5840000000000002E-10</v>
      </c>
      <c r="S46" s="65">
        <f t="shared" si="86"/>
        <v>6.732000000000001E-13</v>
      </c>
      <c r="T46" s="65">
        <f t="shared" si="11"/>
        <v>3.3497695799999999E-9</v>
      </c>
      <c r="U46" s="65">
        <f t="shared" si="5"/>
        <v>-5.4053999999999998E-10</v>
      </c>
    </row>
    <row r="47" spans="2:21" ht="15" thickBot="1" x14ac:dyDescent="0.4">
      <c r="B47" s="23" t="s">
        <v>107</v>
      </c>
      <c r="C47" s="24" t="s">
        <v>106</v>
      </c>
      <c r="D47" s="67">
        <f t="shared" ref="D47:F47" si="87">D95*$C$24</f>
        <v>2.5080000000000004E-8</v>
      </c>
      <c r="E47" s="67">
        <f t="shared" si="87"/>
        <v>5.3130000000000008E-11</v>
      </c>
      <c r="F47" s="67">
        <f t="shared" si="87"/>
        <v>5.7222000000000002E-10</v>
      </c>
      <c r="G47" s="67">
        <f t="shared" si="1"/>
        <v>5.3130000000000008E-11</v>
      </c>
      <c r="H47" s="67">
        <f t="shared" si="2"/>
        <v>2.2440000000000001E-12</v>
      </c>
      <c r="I47" s="67">
        <f t="shared" ref="I47:J47" si="88">I95*$F$24</f>
        <v>0</v>
      </c>
      <c r="J47" s="67">
        <f t="shared" si="88"/>
        <v>7.1539999999999999E-9</v>
      </c>
      <c r="K47" s="67">
        <f t="shared" ref="K47:M47" si="89">K95*$G$24</f>
        <v>0</v>
      </c>
      <c r="L47" s="67">
        <f t="shared" si="89"/>
        <v>0</v>
      </c>
      <c r="M47" s="67">
        <f t="shared" si="89"/>
        <v>0</v>
      </c>
      <c r="N47" s="67">
        <f t="shared" ref="N47:O47" si="90">N95*$F$24</f>
        <v>7.9379999999999997E-9</v>
      </c>
      <c r="O47" s="67">
        <f t="shared" si="90"/>
        <v>0</v>
      </c>
      <c r="P47" s="67">
        <f t="shared" ref="P47:S47" si="91">P95*$H$24</f>
        <v>0</v>
      </c>
      <c r="Q47" s="67">
        <f t="shared" si="91"/>
        <v>1.7753999999999999E-11</v>
      </c>
      <c r="R47" s="67">
        <f t="shared" si="91"/>
        <v>2.0129999999999999E-10</v>
      </c>
      <c r="S47" s="67">
        <f t="shared" si="91"/>
        <v>2.5740000000000003E-11</v>
      </c>
      <c r="T47" s="67">
        <f t="shared" si="11"/>
        <v>4.1097518000000007E-8</v>
      </c>
      <c r="U47" s="67">
        <f t="shared" si="5"/>
        <v>-8.3820000000000002E-9</v>
      </c>
    </row>
    <row r="48" spans="2:21" ht="15" thickBot="1" x14ac:dyDescent="0.4">
      <c r="B48" s="23" t="s">
        <v>108</v>
      </c>
      <c r="C48" s="24" t="s">
        <v>109</v>
      </c>
      <c r="D48" s="65">
        <f t="shared" ref="D48:F48" si="92">D96*$C$24</f>
        <v>3.2538</v>
      </c>
      <c r="E48" s="65">
        <f t="shared" si="92"/>
        <v>4.4615999999999996E-2</v>
      </c>
      <c r="F48" s="65">
        <f t="shared" si="92"/>
        <v>0.29238000000000003</v>
      </c>
      <c r="G48" s="65">
        <f t="shared" si="1"/>
        <v>4.4615999999999996E-2</v>
      </c>
      <c r="H48" s="65">
        <f t="shared" si="2"/>
        <v>9.3060000000000007E-4</v>
      </c>
      <c r="I48" s="65">
        <f t="shared" ref="I48:J48" si="93">I96*$F$24</f>
        <v>0</v>
      </c>
      <c r="J48" s="65">
        <f t="shared" si="93"/>
        <v>0.59289999999999998</v>
      </c>
      <c r="K48" s="65">
        <f t="shared" ref="K48:M48" si="94">K96*$G$24</f>
        <v>0</v>
      </c>
      <c r="L48" s="65">
        <f t="shared" si="94"/>
        <v>0</v>
      </c>
      <c r="M48" s="65">
        <f t="shared" si="94"/>
        <v>0</v>
      </c>
      <c r="N48" s="65">
        <f t="shared" ref="N48:O48" si="95">N96*$F$24</f>
        <v>1.7198999999999998</v>
      </c>
      <c r="O48" s="65">
        <f t="shared" si="95"/>
        <v>0</v>
      </c>
      <c r="P48" s="65">
        <f t="shared" ref="P48:S48" si="96">P96*$H$24</f>
        <v>0</v>
      </c>
      <c r="Q48" s="65">
        <f t="shared" si="96"/>
        <v>9.9660000000000009E-3</v>
      </c>
      <c r="R48" s="65">
        <f t="shared" si="96"/>
        <v>4.9896000000000003E-2</v>
      </c>
      <c r="S48" s="65">
        <f t="shared" si="96"/>
        <v>2.3628E-3</v>
      </c>
      <c r="T48" s="65">
        <f t="shared" si="11"/>
        <v>6.011367400000001</v>
      </c>
      <c r="U48" s="65">
        <f t="shared" si="5"/>
        <v>-0.34914000000000001</v>
      </c>
    </row>
    <row r="49" spans="2:21" ht="15" thickBot="1" x14ac:dyDescent="0.4">
      <c r="B49" s="23" t="s">
        <v>110</v>
      </c>
      <c r="C49" s="24" t="s">
        <v>111</v>
      </c>
      <c r="D49" s="67">
        <f t="shared" ref="D49:F49" si="97">D97*$C$24</f>
        <v>0.75900000000000001</v>
      </c>
      <c r="E49" s="67">
        <f t="shared" si="97"/>
        <v>9.1739999999999996E-4</v>
      </c>
      <c r="F49" s="67">
        <f t="shared" si="97"/>
        <v>4.0722000000000001E-2</v>
      </c>
      <c r="G49" s="67">
        <f t="shared" si="1"/>
        <v>9.1739999999999996E-4</v>
      </c>
      <c r="H49" s="67">
        <f t="shared" si="2"/>
        <v>8.25E-5</v>
      </c>
      <c r="I49" s="67">
        <f t="shared" ref="I49:J49" si="98">I97*$F$24</f>
        <v>0</v>
      </c>
      <c r="J49" s="67">
        <f t="shared" si="98"/>
        <v>0.12103</v>
      </c>
      <c r="K49" s="67">
        <f t="shared" ref="K49:M49" si="99">K97*$G$24</f>
        <v>0</v>
      </c>
      <c r="L49" s="67">
        <f t="shared" si="99"/>
        <v>0</v>
      </c>
      <c r="M49" s="67">
        <f t="shared" si="99"/>
        <v>0</v>
      </c>
      <c r="N49" s="67">
        <f t="shared" ref="N49:O49" si="100">N97*$F$24</f>
        <v>3.1556000000000002</v>
      </c>
      <c r="O49" s="67">
        <f t="shared" si="100"/>
        <v>0</v>
      </c>
      <c r="P49" s="67">
        <f t="shared" ref="P49:S49" si="101">P97*$H$24</f>
        <v>0</v>
      </c>
      <c r="Q49" s="67">
        <f t="shared" si="101"/>
        <v>4.3428E-4</v>
      </c>
      <c r="R49" s="67">
        <f t="shared" si="101"/>
        <v>4.3758E-3</v>
      </c>
      <c r="S49" s="67">
        <f t="shared" si="101"/>
        <v>1.4255999999999999E-4</v>
      </c>
      <c r="T49" s="67">
        <f t="shared" si="11"/>
        <v>4.0832219400000005</v>
      </c>
      <c r="U49" s="67">
        <f t="shared" si="5"/>
        <v>-6.6660000000000011E-2</v>
      </c>
    </row>
    <row r="50" spans="2:21" ht="15" thickBot="1" x14ac:dyDescent="0.4">
      <c r="B50" s="23" t="s">
        <v>112</v>
      </c>
      <c r="C50" s="24" t="s">
        <v>111</v>
      </c>
      <c r="D50" s="65">
        <f t="shared" ref="D50:F50" si="102">D98*$C$24</f>
        <v>1.3332E-2</v>
      </c>
      <c r="E50" s="65">
        <f t="shared" si="102"/>
        <v>0</v>
      </c>
      <c r="F50" s="65">
        <f t="shared" si="102"/>
        <v>1.1483999999999999E-2</v>
      </c>
      <c r="G50" s="65">
        <f t="shared" si="1"/>
        <v>0</v>
      </c>
      <c r="H50" s="65">
        <f t="shared" si="2"/>
        <v>0</v>
      </c>
      <c r="I50" s="65">
        <f t="shared" ref="I50:J50" si="103">I98*$F$24</f>
        <v>0</v>
      </c>
      <c r="J50" s="65">
        <f t="shared" si="103"/>
        <v>0</v>
      </c>
      <c r="K50" s="65">
        <f t="shared" ref="K50:M50" si="104">K98*$G$24</f>
        <v>0</v>
      </c>
      <c r="L50" s="65">
        <f t="shared" si="104"/>
        <v>0</v>
      </c>
      <c r="M50" s="65">
        <f t="shared" si="104"/>
        <v>0</v>
      </c>
      <c r="N50" s="65">
        <f t="shared" ref="N50:O50" si="105">N98*$F$24</f>
        <v>0</v>
      </c>
      <c r="O50" s="65">
        <f t="shared" si="105"/>
        <v>0</v>
      </c>
      <c r="P50" s="65">
        <f t="shared" ref="P50:S50" si="106">P98*$H$24</f>
        <v>0</v>
      </c>
      <c r="Q50" s="65">
        <f t="shared" si="106"/>
        <v>0</v>
      </c>
      <c r="R50" s="65">
        <f t="shared" si="106"/>
        <v>0</v>
      </c>
      <c r="S50" s="65">
        <f t="shared" si="106"/>
        <v>0</v>
      </c>
      <c r="T50" s="65">
        <f t="shared" si="11"/>
        <v>2.4815999999999998E-2</v>
      </c>
      <c r="U50" s="65">
        <f t="shared" si="5"/>
        <v>0</v>
      </c>
    </row>
    <row r="51" spans="2:21" ht="15" thickBot="1" x14ac:dyDescent="0.4">
      <c r="B51" s="23" t="s">
        <v>113</v>
      </c>
      <c r="C51" s="24" t="s">
        <v>111</v>
      </c>
      <c r="D51" s="67">
        <f t="shared" ref="D51:F51" si="107">D99*$C$24</f>
        <v>0.7722</v>
      </c>
      <c r="E51" s="67">
        <f t="shared" si="107"/>
        <v>9.1739999999999996E-4</v>
      </c>
      <c r="F51" s="67">
        <f t="shared" si="107"/>
        <v>5.2206000000000002E-2</v>
      </c>
      <c r="G51" s="67">
        <f t="shared" si="1"/>
        <v>9.1739999999999996E-4</v>
      </c>
      <c r="H51" s="67">
        <f t="shared" si="2"/>
        <v>8.25E-5</v>
      </c>
      <c r="I51" s="67">
        <f t="shared" ref="I51:J51" si="108">I99*$F$24</f>
        <v>0</v>
      </c>
      <c r="J51" s="67">
        <f t="shared" si="108"/>
        <v>0.12103</v>
      </c>
      <c r="K51" s="67">
        <f t="shared" ref="K51:M51" si="109">K99*$G$24</f>
        <v>0</v>
      </c>
      <c r="L51" s="67">
        <f t="shared" si="109"/>
        <v>0</v>
      </c>
      <c r="M51" s="67">
        <f t="shared" si="109"/>
        <v>0</v>
      </c>
      <c r="N51" s="67">
        <f t="shared" ref="N51:O51" si="110">N99*$F$24</f>
        <v>3.1556000000000002</v>
      </c>
      <c r="O51" s="67">
        <f t="shared" si="110"/>
        <v>0</v>
      </c>
      <c r="P51" s="67">
        <f t="shared" ref="P51:S51" si="111">P99*$H$24</f>
        <v>0</v>
      </c>
      <c r="Q51" s="67">
        <f t="shared" si="111"/>
        <v>4.3428E-4</v>
      </c>
      <c r="R51" s="67">
        <f t="shared" si="111"/>
        <v>4.3758E-3</v>
      </c>
      <c r="S51" s="67">
        <f t="shared" si="111"/>
        <v>1.4255999999999999E-4</v>
      </c>
      <c r="T51" s="67">
        <f t="shared" si="11"/>
        <v>4.1079059400000002</v>
      </c>
      <c r="U51" s="67">
        <f t="shared" si="5"/>
        <v>-6.6660000000000011E-2</v>
      </c>
    </row>
    <row r="52" spans="2:21" ht="15" thickBot="1" x14ac:dyDescent="0.4">
      <c r="B52" s="23" t="s">
        <v>114</v>
      </c>
      <c r="C52" s="24" t="s">
        <v>111</v>
      </c>
      <c r="D52" s="65">
        <f t="shared" ref="D52:F52" si="112">D100*$C$24</f>
        <v>7.5900000000000007</v>
      </c>
      <c r="E52" s="65">
        <f t="shared" si="112"/>
        <v>6.4944000000000002E-2</v>
      </c>
      <c r="F52" s="65">
        <f t="shared" si="112"/>
        <v>0.37685999999999997</v>
      </c>
      <c r="G52" s="65">
        <f t="shared" si="1"/>
        <v>6.4944000000000002E-2</v>
      </c>
      <c r="H52" s="65">
        <f t="shared" si="2"/>
        <v>2.4090000000000001E-3</v>
      </c>
      <c r="I52" s="65">
        <f t="shared" ref="I52:J52" si="113">I100*$F$24</f>
        <v>0</v>
      </c>
      <c r="J52" s="65">
        <f t="shared" si="113"/>
        <v>1.1613</v>
      </c>
      <c r="K52" s="65">
        <f t="shared" ref="K52:M52" si="114">K100*$G$24</f>
        <v>0</v>
      </c>
      <c r="L52" s="65">
        <f t="shared" si="114"/>
        <v>0</v>
      </c>
      <c r="M52" s="65">
        <f t="shared" si="114"/>
        <v>0</v>
      </c>
      <c r="N52" s="65">
        <f t="shared" ref="N52:O52" si="115">N100*$F$24</f>
        <v>38.758999999999993</v>
      </c>
      <c r="O52" s="65">
        <f t="shared" si="115"/>
        <v>0</v>
      </c>
      <c r="P52" s="65">
        <f t="shared" ref="P52:S52" si="116">P100*$H$24</f>
        <v>0</v>
      </c>
      <c r="Q52" s="65">
        <f t="shared" si="116"/>
        <v>2.0460000000000002E-2</v>
      </c>
      <c r="R52" s="65">
        <f t="shared" si="116"/>
        <v>0.28974</v>
      </c>
      <c r="S52" s="65">
        <f t="shared" si="116"/>
        <v>2.0393999999999998E-3</v>
      </c>
      <c r="T52" s="65">
        <f t="shared" si="11"/>
        <v>48.331696399999998</v>
      </c>
      <c r="U52" s="65">
        <f t="shared" si="5"/>
        <v>-0.73260000000000014</v>
      </c>
    </row>
    <row r="53" spans="2:21" ht="15" thickBot="1" x14ac:dyDescent="0.4">
      <c r="B53" s="23" t="s">
        <v>115</v>
      </c>
      <c r="C53" s="24" t="s">
        <v>111</v>
      </c>
      <c r="D53" s="67">
        <f t="shared" ref="D53:F53" si="117">D101*$C$24</f>
        <v>0</v>
      </c>
      <c r="E53" s="67">
        <f t="shared" si="117"/>
        <v>0</v>
      </c>
      <c r="F53" s="67">
        <f t="shared" si="117"/>
        <v>0</v>
      </c>
      <c r="G53" s="67">
        <f t="shared" si="1"/>
        <v>0</v>
      </c>
      <c r="H53" s="67">
        <f t="shared" si="2"/>
        <v>0</v>
      </c>
      <c r="I53" s="67">
        <f t="shared" ref="I53:J53" si="118">I101*$F$24</f>
        <v>0</v>
      </c>
      <c r="J53" s="67">
        <f t="shared" si="118"/>
        <v>0</v>
      </c>
      <c r="K53" s="67">
        <f t="shared" ref="K53:M53" si="119">K101*$G$24</f>
        <v>0</v>
      </c>
      <c r="L53" s="67">
        <f t="shared" si="119"/>
        <v>0</v>
      </c>
      <c r="M53" s="67">
        <f t="shared" si="119"/>
        <v>0</v>
      </c>
      <c r="N53" s="67">
        <f t="shared" ref="N53:O53" si="120">N101*$F$24</f>
        <v>0</v>
      </c>
      <c r="O53" s="67">
        <f t="shared" si="120"/>
        <v>0</v>
      </c>
      <c r="P53" s="67">
        <f t="shared" ref="P53:S53" si="121">P101*$H$24</f>
        <v>0</v>
      </c>
      <c r="Q53" s="67">
        <f t="shared" si="121"/>
        <v>0</v>
      </c>
      <c r="R53" s="67">
        <f t="shared" si="121"/>
        <v>0</v>
      </c>
      <c r="S53" s="67">
        <f t="shared" si="121"/>
        <v>0</v>
      </c>
      <c r="T53" s="67">
        <f t="shared" si="11"/>
        <v>0</v>
      </c>
      <c r="U53" s="67">
        <f t="shared" si="5"/>
        <v>0</v>
      </c>
    </row>
    <row r="54" spans="2:21" ht="15" thickBot="1" x14ac:dyDescent="0.4">
      <c r="B54" s="23" t="s">
        <v>116</v>
      </c>
      <c r="C54" s="24" t="s">
        <v>111</v>
      </c>
      <c r="D54" s="65">
        <f t="shared" ref="D54:F54" si="122">D102*$C$24</f>
        <v>7.5900000000000007</v>
      </c>
      <c r="E54" s="65">
        <f t="shared" si="122"/>
        <v>6.4878000000000005E-2</v>
      </c>
      <c r="F54" s="65">
        <f t="shared" si="122"/>
        <v>0.37619999999999998</v>
      </c>
      <c r="G54" s="65">
        <f t="shared" si="1"/>
        <v>6.4878000000000005E-2</v>
      </c>
      <c r="H54" s="65">
        <f t="shared" si="2"/>
        <v>2.4090000000000001E-3</v>
      </c>
      <c r="I54" s="65">
        <f t="shared" ref="I54:J54" si="123">I102*$F$24</f>
        <v>0</v>
      </c>
      <c r="J54" s="65">
        <f t="shared" si="123"/>
        <v>1.1613</v>
      </c>
      <c r="K54" s="65">
        <f t="shared" ref="K54:M54" si="124">K102*$G$24</f>
        <v>0</v>
      </c>
      <c r="L54" s="65">
        <f t="shared" si="124"/>
        <v>0</v>
      </c>
      <c r="M54" s="65">
        <f t="shared" si="124"/>
        <v>0</v>
      </c>
      <c r="N54" s="65">
        <f t="shared" ref="N54:O54" si="125">N102*$F$24</f>
        <v>38.758999999999993</v>
      </c>
      <c r="O54" s="65">
        <f t="shared" si="125"/>
        <v>0</v>
      </c>
      <c r="P54" s="65">
        <f t="shared" ref="P54:S54" si="126">P102*$H$24</f>
        <v>0</v>
      </c>
      <c r="Q54" s="65">
        <f t="shared" si="126"/>
        <v>2.0460000000000002E-2</v>
      </c>
      <c r="R54" s="65">
        <f t="shared" si="126"/>
        <v>0.28908</v>
      </c>
      <c r="S54" s="65">
        <f t="shared" si="126"/>
        <v>2.0393999999999998E-3</v>
      </c>
      <c r="T54" s="65">
        <f t="shared" si="11"/>
        <v>48.330244399999998</v>
      </c>
      <c r="U54" s="65">
        <f t="shared" si="5"/>
        <v>-0.73260000000000014</v>
      </c>
    </row>
    <row r="55" spans="2:21" ht="15" thickBot="1" x14ac:dyDescent="0.4">
      <c r="B55" s="23" t="s">
        <v>117</v>
      </c>
      <c r="C55" s="24" t="s">
        <v>29</v>
      </c>
      <c r="D55" s="67">
        <f t="shared" ref="D55:F55" si="127">D103*$C$24</f>
        <v>3.2736000000000001E-4</v>
      </c>
      <c r="E55" s="67">
        <f t="shared" si="127"/>
        <v>0</v>
      </c>
      <c r="F55" s="67">
        <f t="shared" si="127"/>
        <v>2.1846000000000002E-4</v>
      </c>
      <c r="G55" s="67">
        <f t="shared" si="1"/>
        <v>0</v>
      </c>
      <c r="H55" s="67">
        <f t="shared" si="2"/>
        <v>0</v>
      </c>
      <c r="I55" s="67">
        <f t="shared" ref="I55:J55" si="128">I103*$F$24</f>
        <v>0</v>
      </c>
      <c r="J55" s="67">
        <f t="shared" si="128"/>
        <v>0</v>
      </c>
      <c r="K55" s="67">
        <f t="shared" ref="K55:M55" si="129">K103*$G$24</f>
        <v>0</v>
      </c>
      <c r="L55" s="67">
        <f t="shared" si="129"/>
        <v>0</v>
      </c>
      <c r="M55" s="67">
        <f t="shared" si="129"/>
        <v>0</v>
      </c>
      <c r="N55" s="67">
        <f t="shared" ref="N55:O55" si="130">N103*$F$24</f>
        <v>0</v>
      </c>
      <c r="O55" s="67">
        <f t="shared" si="130"/>
        <v>0</v>
      </c>
      <c r="P55" s="67">
        <f t="shared" ref="P55:S55" si="131">P103*$H$24</f>
        <v>0</v>
      </c>
      <c r="Q55" s="67">
        <f t="shared" si="131"/>
        <v>0</v>
      </c>
      <c r="R55" s="67">
        <f t="shared" si="131"/>
        <v>0</v>
      </c>
      <c r="S55" s="67">
        <f t="shared" si="131"/>
        <v>0</v>
      </c>
      <c r="T55" s="67">
        <f t="shared" si="11"/>
        <v>5.4582000000000003E-4</v>
      </c>
      <c r="U55" s="67">
        <f t="shared" si="5"/>
        <v>0</v>
      </c>
    </row>
    <row r="56" spans="2:21" ht="15" thickBot="1" x14ac:dyDescent="0.4">
      <c r="B56" s="23" t="s">
        <v>118</v>
      </c>
      <c r="C56" s="24" t="s">
        <v>111</v>
      </c>
      <c r="D56" s="65">
        <f t="shared" ref="D56:F56" si="132">D104*$C$24</f>
        <v>0</v>
      </c>
      <c r="E56" s="65">
        <f t="shared" si="132"/>
        <v>0</v>
      </c>
      <c r="F56" s="65">
        <f t="shared" si="132"/>
        <v>0</v>
      </c>
      <c r="G56" s="65">
        <f t="shared" si="1"/>
        <v>0</v>
      </c>
      <c r="H56" s="65">
        <f t="shared" si="2"/>
        <v>0</v>
      </c>
      <c r="I56" s="65">
        <f t="shared" ref="I56:J56" si="133">I104*$F$24</f>
        <v>0</v>
      </c>
      <c r="J56" s="65">
        <f t="shared" si="133"/>
        <v>0</v>
      </c>
      <c r="K56" s="65">
        <f t="shared" ref="K56:M56" si="134">K104*$G$24</f>
        <v>0</v>
      </c>
      <c r="L56" s="65">
        <f t="shared" si="134"/>
        <v>0</v>
      </c>
      <c r="M56" s="65">
        <f t="shared" si="134"/>
        <v>0</v>
      </c>
      <c r="N56" s="65">
        <f t="shared" ref="N56:O56" si="135">N104*$F$24</f>
        <v>0</v>
      </c>
      <c r="O56" s="65">
        <f t="shared" si="135"/>
        <v>0</v>
      </c>
      <c r="P56" s="65">
        <f t="shared" ref="P56:S56" si="136">P104*$H$24</f>
        <v>0</v>
      </c>
      <c r="Q56" s="65">
        <f t="shared" si="136"/>
        <v>0</v>
      </c>
      <c r="R56" s="65">
        <f t="shared" si="136"/>
        <v>0</v>
      </c>
      <c r="S56" s="65">
        <f t="shared" si="136"/>
        <v>0</v>
      </c>
      <c r="T56" s="65">
        <f t="shared" si="11"/>
        <v>0</v>
      </c>
      <c r="U56" s="65">
        <f t="shared" si="5"/>
        <v>0</v>
      </c>
    </row>
    <row r="57" spans="2:21" ht="15" thickBot="1" x14ac:dyDescent="0.4">
      <c r="B57" s="23" t="s">
        <v>119</v>
      </c>
      <c r="C57" s="24" t="s">
        <v>111</v>
      </c>
      <c r="D57" s="67">
        <f t="shared" ref="D57:F57" si="137">D105*$C$24</f>
        <v>0</v>
      </c>
      <c r="E57" s="67">
        <f t="shared" si="137"/>
        <v>0</v>
      </c>
      <c r="F57" s="67">
        <f t="shared" si="137"/>
        <v>0</v>
      </c>
      <c r="G57" s="67">
        <f t="shared" si="1"/>
        <v>0</v>
      </c>
      <c r="H57" s="67">
        <f t="shared" si="2"/>
        <v>0</v>
      </c>
      <c r="I57" s="67">
        <f t="shared" ref="I57:J57" si="138">I105*$F$24</f>
        <v>0</v>
      </c>
      <c r="J57" s="67">
        <f t="shared" si="138"/>
        <v>0</v>
      </c>
      <c r="K57" s="67">
        <f t="shared" ref="K57:M57" si="139">K105*$G$24</f>
        <v>0</v>
      </c>
      <c r="L57" s="67">
        <f t="shared" si="139"/>
        <v>0</v>
      </c>
      <c r="M57" s="67">
        <f t="shared" si="139"/>
        <v>0</v>
      </c>
      <c r="N57" s="67">
        <f t="shared" ref="N57:O57" si="140">N105*$F$24</f>
        <v>0</v>
      </c>
      <c r="O57" s="67">
        <f t="shared" si="140"/>
        <v>0</v>
      </c>
      <c r="P57" s="67">
        <f t="shared" ref="P57:S57" si="141">P105*$H$24</f>
        <v>0</v>
      </c>
      <c r="Q57" s="67">
        <f t="shared" si="141"/>
        <v>0</v>
      </c>
      <c r="R57" s="67">
        <f t="shared" si="141"/>
        <v>0</v>
      </c>
      <c r="S57" s="67">
        <f t="shared" si="141"/>
        <v>0</v>
      </c>
      <c r="T57" s="67">
        <f t="shared" si="11"/>
        <v>0</v>
      </c>
      <c r="U57" s="67">
        <f t="shared" si="5"/>
        <v>0</v>
      </c>
    </row>
    <row r="58" spans="2:21" ht="15" thickBot="1" x14ac:dyDescent="0.4">
      <c r="B58" s="23" t="s">
        <v>120</v>
      </c>
      <c r="C58" s="24" t="s">
        <v>38</v>
      </c>
      <c r="D58" s="65">
        <f t="shared" ref="D58:F58" si="142">D106*$C$24</f>
        <v>5.0688E-3</v>
      </c>
      <c r="E58" s="65">
        <f t="shared" si="142"/>
        <v>6.6660000000000002E-6</v>
      </c>
      <c r="F58" s="65">
        <f t="shared" si="142"/>
        <v>1.6764000000000001E-4</v>
      </c>
      <c r="G58" s="65">
        <f t="shared" si="1"/>
        <v>6.6660000000000002E-6</v>
      </c>
      <c r="H58" s="65">
        <f t="shared" si="2"/>
        <v>5.8476000000000006E-7</v>
      </c>
      <c r="I58" s="65">
        <f t="shared" ref="I58:J58" si="143">I106*$F$24</f>
        <v>0</v>
      </c>
      <c r="J58" s="65">
        <f t="shared" si="143"/>
        <v>8.2810000000000002E-4</v>
      </c>
      <c r="K58" s="65">
        <f t="shared" ref="K58:M58" si="144">K106*$G$24</f>
        <v>0</v>
      </c>
      <c r="L58" s="65">
        <f t="shared" si="144"/>
        <v>0</v>
      </c>
      <c r="M58" s="65">
        <f t="shared" si="144"/>
        <v>0</v>
      </c>
      <c r="N58" s="65">
        <f t="shared" ref="N58:O58" si="145">N106*$F$24</f>
        <v>1.1368E-2</v>
      </c>
      <c r="O58" s="65">
        <f t="shared" si="145"/>
        <v>0</v>
      </c>
      <c r="P58" s="65">
        <f t="shared" ref="P58:S58" si="146">P106*$H$24</f>
        <v>0</v>
      </c>
      <c r="Q58" s="65">
        <f t="shared" si="146"/>
        <v>2.8775999999999998E-6</v>
      </c>
      <c r="R58" s="65">
        <f t="shared" si="146"/>
        <v>3.3989999999999998E-5</v>
      </c>
      <c r="S58" s="65">
        <f t="shared" si="146"/>
        <v>5.6034000000000004E-6</v>
      </c>
      <c r="T58" s="65">
        <f t="shared" si="11"/>
        <v>1.7488927760000002E-2</v>
      </c>
      <c r="U58" s="65">
        <f t="shared" si="5"/>
        <v>-5.7881999999999996E-4</v>
      </c>
    </row>
    <row r="59" spans="2:21" ht="15" thickBot="1" x14ac:dyDescent="0.4">
      <c r="B59" s="23" t="s">
        <v>65</v>
      </c>
      <c r="C59" s="24" t="s">
        <v>29</v>
      </c>
      <c r="D59" s="67">
        <f t="shared" ref="D59:F59" si="147">D107*$C$24</f>
        <v>0.11220000000000001</v>
      </c>
      <c r="E59" s="67">
        <f t="shared" si="147"/>
        <v>4.6925999999999998E-5</v>
      </c>
      <c r="F59" s="67">
        <f t="shared" si="147"/>
        <v>4.0986E-3</v>
      </c>
      <c r="G59" s="67">
        <f t="shared" si="1"/>
        <v>4.6925999999999998E-5</v>
      </c>
      <c r="H59" s="67">
        <f t="shared" si="2"/>
        <v>5.6100000000000005E-6</v>
      </c>
      <c r="I59" s="67">
        <f t="shared" ref="I59:J59" si="148">I107*$F$24</f>
        <v>0</v>
      </c>
      <c r="J59" s="67">
        <f t="shared" si="148"/>
        <v>6.9580000000000006E-3</v>
      </c>
      <c r="K59" s="67">
        <f t="shared" ref="K59:M59" si="149">K107*$G$24</f>
        <v>0</v>
      </c>
      <c r="L59" s="67">
        <f t="shared" si="149"/>
        <v>0</v>
      </c>
      <c r="M59" s="67">
        <f t="shared" si="149"/>
        <v>0</v>
      </c>
      <c r="N59" s="67">
        <f t="shared" ref="N59:O59" si="150">N107*$F$24</f>
        <v>1.4993999999999999E-2</v>
      </c>
      <c r="O59" s="67">
        <f t="shared" si="150"/>
        <v>0</v>
      </c>
      <c r="P59" s="67">
        <f t="shared" ref="P59:S59" si="151">P107*$H$24</f>
        <v>0</v>
      </c>
      <c r="Q59" s="67">
        <f t="shared" si="151"/>
        <v>2.0856000000000002E-5</v>
      </c>
      <c r="R59" s="67">
        <f t="shared" si="151"/>
        <v>2.1318000000000002E-4</v>
      </c>
      <c r="S59" s="67">
        <f t="shared" si="151"/>
        <v>1.0824000000000001E-3</v>
      </c>
      <c r="T59" s="67">
        <f t="shared" si="11"/>
        <v>0.13966649800000006</v>
      </c>
      <c r="U59" s="67">
        <f t="shared" si="5"/>
        <v>-2.2967999999999999E-2</v>
      </c>
    </row>
    <row r="60" spans="2:21" ht="15" thickBot="1" x14ac:dyDescent="0.4">
      <c r="B60" s="23" t="s">
        <v>66</v>
      </c>
      <c r="C60" s="24" t="s">
        <v>29</v>
      </c>
      <c r="D60" s="65">
        <f t="shared" ref="D60:F60" si="152">D108*$C$24</f>
        <v>0.97020000000000006</v>
      </c>
      <c r="E60" s="65">
        <f t="shared" si="152"/>
        <v>3.7092000000000002E-3</v>
      </c>
      <c r="F60" s="65">
        <f t="shared" si="152"/>
        <v>2.112E-2</v>
      </c>
      <c r="G60" s="65">
        <f t="shared" si="1"/>
        <v>3.7092000000000002E-3</v>
      </c>
      <c r="H60" s="65">
        <f t="shared" si="2"/>
        <v>1.155E-4</v>
      </c>
      <c r="I60" s="65">
        <f t="shared" ref="I60:J60" si="153">I108*$F$24</f>
        <v>0</v>
      </c>
      <c r="J60" s="65">
        <f t="shared" si="153"/>
        <v>0.36113000000000001</v>
      </c>
      <c r="K60" s="65">
        <f t="shared" ref="K60:M60" si="154">K108*$G$24</f>
        <v>0</v>
      </c>
      <c r="L60" s="65">
        <f t="shared" si="154"/>
        <v>0</v>
      </c>
      <c r="M60" s="65">
        <f t="shared" si="154"/>
        <v>0</v>
      </c>
      <c r="N60" s="65">
        <f t="shared" ref="N60:O60" si="155">N108*$F$24</f>
        <v>0.26117000000000001</v>
      </c>
      <c r="O60" s="65">
        <f t="shared" si="155"/>
        <v>0</v>
      </c>
      <c r="P60" s="65">
        <f t="shared" ref="P60:S60" si="156">P108*$H$24</f>
        <v>0</v>
      </c>
      <c r="Q60" s="65">
        <f t="shared" si="156"/>
        <v>8.4480000000000015E-4</v>
      </c>
      <c r="R60" s="65">
        <f t="shared" si="156"/>
        <v>2.3034000000000002E-2</v>
      </c>
      <c r="S60" s="65">
        <f t="shared" si="156"/>
        <v>2.7654000000000003E-3</v>
      </c>
      <c r="T60" s="65">
        <f t="shared" si="11"/>
        <v>1.6477980999999999</v>
      </c>
      <c r="U60" s="65">
        <f t="shared" si="5"/>
        <v>-0.2046</v>
      </c>
    </row>
    <row r="61" spans="2:21" ht="15" thickBot="1" x14ac:dyDescent="0.4">
      <c r="B61" s="23" t="s">
        <v>67</v>
      </c>
      <c r="C61" s="24" t="s">
        <v>29</v>
      </c>
      <c r="D61" s="67">
        <f t="shared" ref="D61:F61" si="157">D109*$C$24</f>
        <v>2.7192E-5</v>
      </c>
      <c r="E61" s="67">
        <f t="shared" si="157"/>
        <v>4.3889999999999999E-7</v>
      </c>
      <c r="F61" s="67">
        <f t="shared" si="157"/>
        <v>1.6434E-6</v>
      </c>
      <c r="G61" s="67">
        <f t="shared" si="1"/>
        <v>4.3889999999999999E-7</v>
      </c>
      <c r="H61" s="67">
        <f t="shared" si="2"/>
        <v>1.9404E-8</v>
      </c>
      <c r="I61" s="67">
        <f t="shared" ref="I61:J61" si="158">I109*$F$24</f>
        <v>0</v>
      </c>
      <c r="J61" s="67">
        <f t="shared" si="158"/>
        <v>7.2520000000000002E-6</v>
      </c>
      <c r="K61" s="67">
        <f t="shared" ref="K61:M61" si="159">K109*$G$24</f>
        <v>0</v>
      </c>
      <c r="L61" s="67">
        <f t="shared" si="159"/>
        <v>0</v>
      </c>
      <c r="M61" s="67">
        <f t="shared" si="159"/>
        <v>0</v>
      </c>
      <c r="N61" s="67">
        <f t="shared" ref="N61:O61" si="160">N109*$F$24</f>
        <v>5.1449999999999998E-4</v>
      </c>
      <c r="O61" s="67">
        <f t="shared" si="160"/>
        <v>0</v>
      </c>
      <c r="P61" s="67">
        <f t="shared" ref="P61:S61" si="161">P109*$H$24</f>
        <v>0</v>
      </c>
      <c r="Q61" s="67">
        <f t="shared" si="161"/>
        <v>1.3463999999999999E-7</v>
      </c>
      <c r="R61" s="67">
        <f t="shared" si="161"/>
        <v>2.7654000000000001E-7</v>
      </c>
      <c r="S61" s="67">
        <f t="shared" si="161"/>
        <v>9.3719999999999995E-9</v>
      </c>
      <c r="T61" s="67">
        <f t="shared" si="11"/>
        <v>5.5190515599999991E-4</v>
      </c>
      <c r="U61" s="67">
        <f t="shared" si="5"/>
        <v>-1.5510000000000001E-6</v>
      </c>
    </row>
    <row r="62" spans="2:21" ht="15" thickBot="1" x14ac:dyDescent="0.4">
      <c r="B62" s="23" t="s">
        <v>68</v>
      </c>
      <c r="C62" s="24" t="s">
        <v>29</v>
      </c>
      <c r="D62" s="65">
        <f t="shared" ref="D62:F62" si="162">D110*$C$24</f>
        <v>0</v>
      </c>
      <c r="E62" s="65">
        <f t="shared" si="162"/>
        <v>0</v>
      </c>
      <c r="F62" s="65">
        <f t="shared" si="162"/>
        <v>0</v>
      </c>
      <c r="G62" s="65">
        <f t="shared" si="1"/>
        <v>0</v>
      </c>
      <c r="H62" s="65">
        <f t="shared" si="2"/>
        <v>0</v>
      </c>
      <c r="I62" s="65">
        <f t="shared" ref="I62:J62" si="163">I110*$F$24</f>
        <v>0</v>
      </c>
      <c r="J62" s="65">
        <f t="shared" si="163"/>
        <v>0</v>
      </c>
      <c r="K62" s="65">
        <f t="shared" ref="K62:M62" si="164">K110*$G$24</f>
        <v>0</v>
      </c>
      <c r="L62" s="65">
        <f t="shared" si="164"/>
        <v>0</v>
      </c>
      <c r="M62" s="65">
        <f t="shared" si="164"/>
        <v>0</v>
      </c>
      <c r="N62" s="65">
        <f t="shared" ref="N62:O62" si="165">N110*$F$24</f>
        <v>0</v>
      </c>
      <c r="O62" s="65">
        <f t="shared" si="165"/>
        <v>0</v>
      </c>
      <c r="P62" s="65">
        <f t="shared" ref="P62:S62" si="166">P110*$H$24</f>
        <v>0</v>
      </c>
      <c r="Q62" s="65">
        <f t="shared" si="166"/>
        <v>0</v>
      </c>
      <c r="R62" s="65">
        <f t="shared" si="166"/>
        <v>0</v>
      </c>
      <c r="S62" s="65">
        <f t="shared" si="166"/>
        <v>0</v>
      </c>
      <c r="T62" s="65">
        <f t="shared" si="11"/>
        <v>0</v>
      </c>
      <c r="U62" s="65">
        <f t="shared" si="5"/>
        <v>0</v>
      </c>
    </row>
    <row r="63" spans="2:21" ht="15" thickBot="1" x14ac:dyDescent="0.4">
      <c r="B63" s="23" t="s">
        <v>121</v>
      </c>
      <c r="C63" s="24" t="s">
        <v>29</v>
      </c>
      <c r="D63" s="67">
        <f t="shared" ref="D63:F63" si="167">D111*$C$24</f>
        <v>0</v>
      </c>
      <c r="E63" s="67">
        <f t="shared" si="167"/>
        <v>0</v>
      </c>
      <c r="F63" s="67">
        <f t="shared" si="167"/>
        <v>5.1678000000000002E-3</v>
      </c>
      <c r="G63" s="67">
        <f t="shared" si="1"/>
        <v>0</v>
      </c>
      <c r="H63" s="67">
        <f t="shared" si="2"/>
        <v>2.1120000000000002E-3</v>
      </c>
      <c r="I63" s="67">
        <f t="shared" ref="I63:J63" si="168">I111*$F$24</f>
        <v>0</v>
      </c>
      <c r="J63" s="67">
        <f t="shared" si="168"/>
        <v>2.2245999999999998E-3</v>
      </c>
      <c r="K63" s="67">
        <f t="shared" ref="K63:M63" si="169">K111*$G$24</f>
        <v>0</v>
      </c>
      <c r="L63" s="67">
        <f t="shared" si="169"/>
        <v>0</v>
      </c>
      <c r="M63" s="67">
        <f t="shared" si="169"/>
        <v>0</v>
      </c>
      <c r="N63" s="67">
        <f t="shared" ref="N63:O63" si="170">N111*$F$24</f>
        <v>0</v>
      </c>
      <c r="O63" s="67">
        <f t="shared" si="170"/>
        <v>0</v>
      </c>
      <c r="P63" s="67">
        <f t="shared" ref="P63:S63" si="171">P111*$H$24</f>
        <v>0</v>
      </c>
      <c r="Q63" s="67">
        <f t="shared" si="171"/>
        <v>0</v>
      </c>
      <c r="R63" s="67">
        <f t="shared" si="171"/>
        <v>2.0262000000000002E-2</v>
      </c>
      <c r="S63" s="67">
        <f t="shared" si="171"/>
        <v>0</v>
      </c>
      <c r="T63" s="67">
        <f t="shared" si="11"/>
        <v>2.9766400000000002E-2</v>
      </c>
      <c r="U63" s="67">
        <f t="shared" si="5"/>
        <v>0</v>
      </c>
    </row>
    <row r="64" spans="2:21" ht="15" thickBot="1" x14ac:dyDescent="0.4">
      <c r="B64" s="23" t="s">
        <v>122</v>
      </c>
      <c r="C64" s="24" t="s">
        <v>29</v>
      </c>
      <c r="D64" s="65">
        <f t="shared" ref="D64:F64" si="172">D112*$C$24</f>
        <v>0</v>
      </c>
      <c r="E64" s="65">
        <f t="shared" si="172"/>
        <v>0</v>
      </c>
      <c r="F64" s="65">
        <f t="shared" si="172"/>
        <v>0</v>
      </c>
      <c r="G64" s="65">
        <f t="shared" si="1"/>
        <v>0</v>
      </c>
      <c r="H64" s="65">
        <f t="shared" si="2"/>
        <v>0</v>
      </c>
      <c r="I64" s="65">
        <f t="shared" ref="I64:J64" si="173">I112*$F$24</f>
        <v>0</v>
      </c>
      <c r="J64" s="65">
        <f t="shared" si="173"/>
        <v>0</v>
      </c>
      <c r="K64" s="65">
        <f t="shared" ref="K64:M64" si="174">K112*$G$24</f>
        <v>0</v>
      </c>
      <c r="L64" s="65">
        <f t="shared" si="174"/>
        <v>0</v>
      </c>
      <c r="M64" s="65">
        <f t="shared" si="174"/>
        <v>0</v>
      </c>
      <c r="N64" s="65">
        <f t="shared" ref="N64:O64" si="175">N112*$F$24</f>
        <v>0</v>
      </c>
      <c r="O64" s="65">
        <f t="shared" si="175"/>
        <v>0</v>
      </c>
      <c r="P64" s="65">
        <f t="shared" ref="P64:S64" si="176">P112*$H$24</f>
        <v>0</v>
      </c>
      <c r="Q64" s="65">
        <f t="shared" si="176"/>
        <v>0</v>
      </c>
      <c r="R64" s="65">
        <f t="shared" si="176"/>
        <v>0</v>
      </c>
      <c r="S64" s="65">
        <f t="shared" si="176"/>
        <v>0</v>
      </c>
      <c r="T64" s="65">
        <f t="shared" si="11"/>
        <v>0</v>
      </c>
      <c r="U64" s="65">
        <f t="shared" si="5"/>
        <v>0</v>
      </c>
    </row>
    <row r="65" spans="1:21" ht="15" thickBot="1" x14ac:dyDescent="0.4">
      <c r="B65" s="23" t="s">
        <v>69</v>
      </c>
      <c r="C65" s="24" t="s">
        <v>37</v>
      </c>
      <c r="D65" s="67">
        <f t="shared" ref="D65:F65" si="177">D113*$C$24</f>
        <v>0</v>
      </c>
      <c r="E65" s="67">
        <f t="shared" si="177"/>
        <v>0</v>
      </c>
      <c r="F65" s="67">
        <f t="shared" si="177"/>
        <v>0</v>
      </c>
      <c r="G65" s="67">
        <f t="shared" si="1"/>
        <v>0</v>
      </c>
      <c r="H65" s="67">
        <f t="shared" si="2"/>
        <v>0</v>
      </c>
      <c r="I65" s="67">
        <f t="shared" ref="I65:J65" si="178">I113*$F$24</f>
        <v>0</v>
      </c>
      <c r="J65" s="67">
        <f t="shared" si="178"/>
        <v>0</v>
      </c>
      <c r="K65" s="67">
        <f t="shared" ref="K65:M65" si="179">K113*$G$24</f>
        <v>0</v>
      </c>
      <c r="L65" s="67">
        <f t="shared" si="179"/>
        <v>0</v>
      </c>
      <c r="M65" s="67">
        <f t="shared" si="179"/>
        <v>0</v>
      </c>
      <c r="N65" s="67">
        <f t="shared" ref="N65:O65" si="180">N113*$F$24</f>
        <v>0</v>
      </c>
      <c r="O65" s="67">
        <f t="shared" si="180"/>
        <v>0</v>
      </c>
      <c r="P65" s="67">
        <f t="shared" ref="P65:S65" si="181">P113*$H$24</f>
        <v>0</v>
      </c>
      <c r="Q65" s="67">
        <f t="shared" si="181"/>
        <v>0</v>
      </c>
      <c r="R65" s="67">
        <f t="shared" si="181"/>
        <v>0</v>
      </c>
      <c r="S65" s="67">
        <f t="shared" si="181"/>
        <v>0</v>
      </c>
      <c r="T65" s="67">
        <f t="shared" si="11"/>
        <v>0</v>
      </c>
      <c r="U65" s="67">
        <f t="shared" si="5"/>
        <v>0</v>
      </c>
    </row>
    <row r="66" spans="1:21" ht="15" thickBot="1" x14ac:dyDescent="0.4">
      <c r="B66" s="23" t="s">
        <v>123</v>
      </c>
      <c r="C66" s="24" t="s">
        <v>111</v>
      </c>
      <c r="D66" s="65">
        <f t="shared" ref="D66:F66" si="182">D114*$C$24</f>
        <v>8.3819999999999997</v>
      </c>
      <c r="E66" s="65">
        <f t="shared" si="182"/>
        <v>6.5801999999999999E-2</v>
      </c>
      <c r="F66" s="65">
        <f t="shared" si="182"/>
        <v>0.42834000000000005</v>
      </c>
      <c r="G66" s="65">
        <f t="shared" si="1"/>
        <v>6.5801999999999999E-2</v>
      </c>
      <c r="H66" s="65">
        <f t="shared" si="2"/>
        <v>2.4948000000000001E-3</v>
      </c>
      <c r="I66" s="65">
        <f t="shared" ref="I66:J66" si="183">I114*$F$24</f>
        <v>0</v>
      </c>
      <c r="J66" s="65">
        <f t="shared" si="183"/>
        <v>1.2838000000000001</v>
      </c>
      <c r="K66" s="65">
        <f t="shared" ref="K66:M66" si="184">K114*$G$24</f>
        <v>0</v>
      </c>
      <c r="L66" s="65">
        <f t="shared" si="184"/>
        <v>0</v>
      </c>
      <c r="M66" s="65">
        <f t="shared" si="184"/>
        <v>0</v>
      </c>
      <c r="N66" s="65">
        <f t="shared" ref="N66:O66" si="185">N114*$F$24</f>
        <v>41.894999999999996</v>
      </c>
      <c r="O66" s="65">
        <f t="shared" si="185"/>
        <v>0</v>
      </c>
      <c r="P66" s="65">
        <f t="shared" ref="P66:S66" si="186">P114*$H$24</f>
        <v>0</v>
      </c>
      <c r="Q66" s="65">
        <f t="shared" si="186"/>
        <v>2.0856000000000003E-2</v>
      </c>
      <c r="R66" s="65">
        <f t="shared" si="186"/>
        <v>0.29304000000000002</v>
      </c>
      <c r="S66" s="65">
        <f t="shared" si="186"/>
        <v>2.1780000000000002E-3</v>
      </c>
      <c r="T66" s="65">
        <f t="shared" si="11"/>
        <v>52.439312799999996</v>
      </c>
      <c r="U66" s="65">
        <f t="shared" si="5"/>
        <v>-0.79859999999999998</v>
      </c>
    </row>
    <row r="67" spans="1:21" ht="15" thickBot="1" x14ac:dyDescent="0.4">
      <c r="B67" s="23" t="s">
        <v>172</v>
      </c>
      <c r="C67" s="24" t="s">
        <v>29</v>
      </c>
      <c r="D67" s="67">
        <f t="shared" ref="D67:U67" si="187">D115*$C$24</f>
        <v>0</v>
      </c>
      <c r="E67" s="67">
        <f t="shared" si="187"/>
        <v>0</v>
      </c>
      <c r="F67" s="67">
        <f t="shared" si="187"/>
        <v>0</v>
      </c>
      <c r="G67" s="67">
        <f t="shared" si="187"/>
        <v>0</v>
      </c>
      <c r="H67" s="67">
        <f t="shared" si="187"/>
        <v>0</v>
      </c>
      <c r="I67" s="67">
        <f t="shared" si="187"/>
        <v>0</v>
      </c>
      <c r="J67" s="67">
        <f t="shared" si="187"/>
        <v>0</v>
      </c>
      <c r="K67" s="67">
        <f t="shared" si="187"/>
        <v>0</v>
      </c>
      <c r="L67" s="67">
        <f t="shared" si="187"/>
        <v>0</v>
      </c>
      <c r="M67" s="67">
        <f t="shared" si="187"/>
        <v>0</v>
      </c>
      <c r="N67" s="67">
        <f t="shared" si="187"/>
        <v>0</v>
      </c>
      <c r="O67" s="67">
        <f t="shared" si="187"/>
        <v>0</v>
      </c>
      <c r="P67" s="67">
        <f t="shared" si="187"/>
        <v>0</v>
      </c>
      <c r="Q67" s="67">
        <f t="shared" si="187"/>
        <v>0</v>
      </c>
      <c r="R67" s="67">
        <f t="shared" si="187"/>
        <v>0</v>
      </c>
      <c r="S67" s="67">
        <f t="shared" si="187"/>
        <v>0</v>
      </c>
      <c r="T67" s="67">
        <f t="shared" si="11"/>
        <v>0</v>
      </c>
      <c r="U67" s="67">
        <f t="shared" si="187"/>
        <v>0</v>
      </c>
    </row>
    <row r="68" spans="1:21" ht="15" thickBot="1" x14ac:dyDescent="0.4">
      <c r="B68" s="23" t="s">
        <v>173</v>
      </c>
      <c r="C68" s="24" t="s">
        <v>29</v>
      </c>
      <c r="D68" s="65">
        <f t="shared" ref="D68:U68" si="188">D116*$C$24</f>
        <v>-1.6302000000000001E-3</v>
      </c>
      <c r="E68" s="65">
        <f t="shared" si="188"/>
        <v>0</v>
      </c>
      <c r="F68" s="65">
        <f t="shared" si="188"/>
        <v>0</v>
      </c>
      <c r="G68" s="65">
        <f t="shared" si="188"/>
        <v>0</v>
      </c>
      <c r="H68" s="65">
        <f t="shared" si="188"/>
        <v>1.6302000000000001E-3</v>
      </c>
      <c r="I68" s="65">
        <f t="shared" si="188"/>
        <v>0</v>
      </c>
      <c r="J68" s="65">
        <f t="shared" si="188"/>
        <v>0</v>
      </c>
      <c r="K68" s="65">
        <f t="shared" si="188"/>
        <v>0</v>
      </c>
      <c r="L68" s="65">
        <f t="shared" si="188"/>
        <v>0</v>
      </c>
      <c r="M68" s="65">
        <f t="shared" si="188"/>
        <v>0</v>
      </c>
      <c r="N68" s="65">
        <f t="shared" si="188"/>
        <v>0</v>
      </c>
      <c r="O68" s="65">
        <f t="shared" si="188"/>
        <v>0</v>
      </c>
      <c r="P68" s="65">
        <f t="shared" si="188"/>
        <v>0</v>
      </c>
      <c r="Q68" s="65">
        <f t="shared" si="188"/>
        <v>0</v>
      </c>
      <c r="R68" s="65">
        <f t="shared" si="188"/>
        <v>0</v>
      </c>
      <c r="S68" s="65">
        <f t="shared" si="188"/>
        <v>0</v>
      </c>
      <c r="T68" s="65">
        <f t="shared" si="11"/>
        <v>0</v>
      </c>
      <c r="U68" s="65">
        <f t="shared" si="188"/>
        <v>0</v>
      </c>
    </row>
    <row r="69" spans="1:21" ht="15" thickBot="1" x14ac:dyDescent="0.4">
      <c r="B69" s="23" t="s">
        <v>128</v>
      </c>
      <c r="C69" s="24" t="s">
        <v>78</v>
      </c>
      <c r="D69" s="67">
        <f t="shared" ref="D69:F69" si="189">D117*$C$24</f>
        <v>0.60786000000000007</v>
      </c>
      <c r="E69" s="67">
        <f t="shared" si="189"/>
        <v>4.2504000000000005E-3</v>
      </c>
      <c r="F69" s="67">
        <f t="shared" si="189"/>
        <v>2.5871999999999999E-2</v>
      </c>
      <c r="G69" s="67">
        <f t="shared" ref="G69:G75" si="190">G117*$D$24</f>
        <v>4.2504000000000005E-3</v>
      </c>
      <c r="H69" s="67">
        <f t="shared" ref="H69:H75" si="191">H117*$E$24</f>
        <v>1.2870000000000001E-4</v>
      </c>
      <c r="I69" s="67">
        <f t="shared" ref="I69:J69" si="192">I117*$F$24</f>
        <v>0</v>
      </c>
      <c r="J69" s="67">
        <f t="shared" si="192"/>
        <v>9.015999999999999E-2</v>
      </c>
      <c r="K69" s="67">
        <f t="shared" ref="K69:M69" si="193">K117*$G$24</f>
        <v>0</v>
      </c>
      <c r="L69" s="67">
        <f t="shared" si="193"/>
        <v>0</v>
      </c>
      <c r="M69" s="67">
        <f t="shared" si="193"/>
        <v>0</v>
      </c>
      <c r="N69" s="67">
        <f t="shared" ref="N69:O69" si="194">N117*$F$24</f>
        <v>0.27684999999999998</v>
      </c>
      <c r="O69" s="67">
        <f t="shared" si="194"/>
        <v>0</v>
      </c>
      <c r="P69" s="67">
        <f t="shared" ref="P69:S69" si="195">P117*$H$24</f>
        <v>0</v>
      </c>
      <c r="Q69" s="67">
        <f t="shared" si="195"/>
        <v>1.3596000000000001E-3</v>
      </c>
      <c r="R69" s="67">
        <f t="shared" si="195"/>
        <v>2.3034000000000002E-2</v>
      </c>
      <c r="S69" s="67">
        <f t="shared" si="195"/>
        <v>2.2110000000000003E-3</v>
      </c>
      <c r="T69" s="67">
        <f t="shared" si="11"/>
        <v>1.0359761000000001</v>
      </c>
      <c r="U69" s="67">
        <f t="shared" ref="U69:U75" si="196">U117*$H$24</f>
        <v>-6.6660000000000011E-2</v>
      </c>
    </row>
    <row r="70" spans="1:21" ht="15" thickBot="1" x14ac:dyDescent="0.4">
      <c r="B70" s="23" t="s">
        <v>129</v>
      </c>
      <c r="C70" s="24" t="s">
        <v>124</v>
      </c>
      <c r="D70" s="65">
        <f t="shared" ref="D70:F70" si="197">D118*$C$24</f>
        <v>3.6630000000000005E-3</v>
      </c>
      <c r="E70" s="65">
        <f t="shared" si="197"/>
        <v>1.3530000000000001E-5</v>
      </c>
      <c r="F70" s="65">
        <f t="shared" si="197"/>
        <v>1.1418000000000001E-4</v>
      </c>
      <c r="G70" s="65">
        <f t="shared" si="190"/>
        <v>1.3530000000000001E-5</v>
      </c>
      <c r="H70" s="65">
        <f t="shared" si="191"/>
        <v>4.5870000000000005E-7</v>
      </c>
      <c r="I70" s="65">
        <f t="shared" ref="I70:J70" si="198">I118*$F$24</f>
        <v>0</v>
      </c>
      <c r="J70" s="65">
        <f t="shared" si="198"/>
        <v>1.0437000000000001E-3</v>
      </c>
      <c r="K70" s="65">
        <f t="shared" ref="K70:M70" si="199">K118*$G$24</f>
        <v>0</v>
      </c>
      <c r="L70" s="65">
        <f t="shared" si="199"/>
        <v>0</v>
      </c>
      <c r="M70" s="65">
        <f t="shared" si="199"/>
        <v>0</v>
      </c>
      <c r="N70" s="65">
        <f t="shared" ref="N70:O70" si="200">N118*$F$24</f>
        <v>1.421E-3</v>
      </c>
      <c r="O70" s="65">
        <f t="shared" si="200"/>
        <v>0</v>
      </c>
      <c r="P70" s="65">
        <f t="shared" ref="P70:S70" si="201">P118*$H$24</f>
        <v>0</v>
      </c>
      <c r="Q70" s="65">
        <f t="shared" si="201"/>
        <v>4.2174000000000005E-6</v>
      </c>
      <c r="R70" s="65">
        <f t="shared" si="201"/>
        <v>4.6332000000000003E-5</v>
      </c>
      <c r="S70" s="65">
        <f t="shared" si="201"/>
        <v>1.155E-6</v>
      </c>
      <c r="T70" s="65">
        <f t="shared" si="11"/>
        <v>6.3211030999999994E-3</v>
      </c>
      <c r="U70" s="65">
        <f t="shared" si="196"/>
        <v>-6.5207999999999998E-4</v>
      </c>
    </row>
    <row r="71" spans="1:21" ht="15" thickBot="1" x14ac:dyDescent="0.4">
      <c r="B71" s="23" t="s">
        <v>130</v>
      </c>
      <c r="C71" s="24" t="s">
        <v>125</v>
      </c>
      <c r="D71" s="67">
        <f t="shared" ref="D71:F71" si="202">D119*$C$24</f>
        <v>1.9602E-3</v>
      </c>
      <c r="E71" s="67">
        <f t="shared" si="202"/>
        <v>3.0096000000000004E-6</v>
      </c>
      <c r="F71" s="67">
        <f t="shared" si="202"/>
        <v>5.2008000000000008E-5</v>
      </c>
      <c r="G71" s="67">
        <f t="shared" si="190"/>
        <v>3.0096000000000004E-6</v>
      </c>
      <c r="H71" s="67">
        <f t="shared" si="191"/>
        <v>2.6465999999999999E-7</v>
      </c>
      <c r="I71" s="67">
        <f t="shared" ref="I71:J71" si="203">I119*$F$24</f>
        <v>0</v>
      </c>
      <c r="J71" s="67">
        <f t="shared" si="203"/>
        <v>4.8461000000000001E-4</v>
      </c>
      <c r="K71" s="67">
        <f t="shared" ref="K71:M71" si="204">K119*$G$24</f>
        <v>0</v>
      </c>
      <c r="L71" s="67">
        <f t="shared" si="204"/>
        <v>0</v>
      </c>
      <c r="M71" s="67">
        <f t="shared" si="204"/>
        <v>0</v>
      </c>
      <c r="N71" s="67">
        <f t="shared" ref="N71:O71" si="205">N119*$F$24</f>
        <v>4.5422999999999997E-4</v>
      </c>
      <c r="O71" s="67">
        <f t="shared" si="205"/>
        <v>0</v>
      </c>
      <c r="P71" s="67">
        <f t="shared" ref="P71:S71" si="206">P119*$H$24</f>
        <v>0</v>
      </c>
      <c r="Q71" s="67">
        <f t="shared" si="206"/>
        <v>1.0164000000000001E-6</v>
      </c>
      <c r="R71" s="67">
        <f t="shared" si="206"/>
        <v>4.0788000000000003E-5</v>
      </c>
      <c r="S71" s="67">
        <f t="shared" si="206"/>
        <v>8.0520000000000002E-6</v>
      </c>
      <c r="T71" s="67">
        <f t="shared" si="11"/>
        <v>3.0071882600000003E-3</v>
      </c>
      <c r="U71" s="67">
        <f t="shared" si="196"/>
        <v>-1.9799999999999999E-4</v>
      </c>
    </row>
    <row r="72" spans="1:21" ht="15" thickBot="1" x14ac:dyDescent="0.4">
      <c r="B72" s="23" t="s">
        <v>131</v>
      </c>
      <c r="C72" s="24" t="s">
        <v>126</v>
      </c>
      <c r="D72" s="65">
        <f t="shared" ref="D72:F72" si="207">D120*$C$24</f>
        <v>4.9103999999999999E-4</v>
      </c>
      <c r="E72" s="65">
        <f t="shared" si="207"/>
        <v>2.1912000000000003E-6</v>
      </c>
      <c r="F72" s="65">
        <f t="shared" si="207"/>
        <v>3.4517999999999997E-5</v>
      </c>
      <c r="G72" s="65">
        <f t="shared" si="190"/>
        <v>2.1912000000000003E-6</v>
      </c>
      <c r="H72" s="65">
        <f t="shared" si="191"/>
        <v>8.3820000000000005E-8</v>
      </c>
      <c r="I72" s="65">
        <f t="shared" ref="I72:J72" si="208">I120*$F$24</f>
        <v>0</v>
      </c>
      <c r="J72" s="65">
        <f t="shared" si="208"/>
        <v>7.1050000000000006E-5</v>
      </c>
      <c r="K72" s="65">
        <f t="shared" ref="K72:M72" si="209">K120*$G$24</f>
        <v>0</v>
      </c>
      <c r="L72" s="65">
        <f t="shared" si="209"/>
        <v>0</v>
      </c>
      <c r="M72" s="65">
        <f t="shared" si="209"/>
        <v>0</v>
      </c>
      <c r="N72" s="65">
        <f t="shared" ref="N72:O72" si="210">N120*$F$24</f>
        <v>1.0828999999999999E-4</v>
      </c>
      <c r="O72" s="65">
        <f t="shared" si="210"/>
        <v>0</v>
      </c>
      <c r="P72" s="65">
        <f t="shared" ref="P72:S72" si="211">P120*$H$24</f>
        <v>0</v>
      </c>
      <c r="Q72" s="65">
        <f t="shared" si="211"/>
        <v>6.7319999999999997E-7</v>
      </c>
      <c r="R72" s="65">
        <f t="shared" si="211"/>
        <v>3.0228000000000003E-5</v>
      </c>
      <c r="S72" s="65">
        <f t="shared" si="211"/>
        <v>4.6266000000000004E-7</v>
      </c>
      <c r="T72" s="65">
        <f t="shared" si="11"/>
        <v>7.4072807999999996E-4</v>
      </c>
      <c r="U72" s="65">
        <f t="shared" si="196"/>
        <v>-8.1840000000000002E-5</v>
      </c>
    </row>
    <row r="73" spans="1:21" ht="15" thickBot="1" x14ac:dyDescent="0.4">
      <c r="B73" s="23" t="s">
        <v>171</v>
      </c>
      <c r="C73" s="24" t="s">
        <v>127</v>
      </c>
      <c r="D73" s="67">
        <f t="shared" ref="D73:F75" si="212">D121*$C$24</f>
        <v>4.1844000000000001E-8</v>
      </c>
      <c r="E73" s="67">
        <f t="shared" si="212"/>
        <v>7.854000000000001E-10</v>
      </c>
      <c r="F73" s="67">
        <f t="shared" si="212"/>
        <v>2.1846000000000001E-9</v>
      </c>
      <c r="G73" s="67">
        <f t="shared" si="190"/>
        <v>7.854000000000001E-10</v>
      </c>
      <c r="H73" s="67">
        <f t="shared" si="191"/>
        <v>2.2968000000000001E-11</v>
      </c>
      <c r="I73" s="67">
        <f t="shared" ref="I73:J75" si="213">I121*$F$24</f>
        <v>0</v>
      </c>
      <c r="J73" s="67">
        <f t="shared" si="213"/>
        <v>7.6930000000000015E-9</v>
      </c>
      <c r="K73" s="67">
        <f t="shared" ref="K73:M75" si="214">K121*$G$24</f>
        <v>0</v>
      </c>
      <c r="L73" s="67">
        <f t="shared" si="214"/>
        <v>0</v>
      </c>
      <c r="M73" s="67">
        <f t="shared" si="214"/>
        <v>0</v>
      </c>
      <c r="N73" s="67">
        <f t="shared" ref="N73:O75" si="215">N121*$F$24</f>
        <v>2.5529E-8</v>
      </c>
      <c r="O73" s="67">
        <f t="shared" si="215"/>
        <v>0</v>
      </c>
      <c r="P73" s="67">
        <f t="shared" ref="P73:S75" si="216">P121*$H$24</f>
        <v>0</v>
      </c>
      <c r="Q73" s="67">
        <f t="shared" si="216"/>
        <v>2.3826000000000001E-10</v>
      </c>
      <c r="R73" s="67">
        <f t="shared" si="216"/>
        <v>1.1286E-9</v>
      </c>
      <c r="S73" s="67">
        <f t="shared" si="216"/>
        <v>2.1384E-11</v>
      </c>
      <c r="T73" s="67">
        <f t="shared" si="11"/>
        <v>8.0232611999999997E-8</v>
      </c>
      <c r="U73" s="67">
        <f t="shared" si="196"/>
        <v>-3.0425999999999998E-9</v>
      </c>
    </row>
    <row r="74" spans="1:21" ht="15" thickBot="1" x14ac:dyDescent="0.4">
      <c r="B74" s="23" t="s">
        <v>174</v>
      </c>
      <c r="C74" s="24" t="s">
        <v>95</v>
      </c>
      <c r="D74" s="65">
        <f t="shared" si="212"/>
        <v>9.7020000000000003E-5</v>
      </c>
      <c r="E74" s="65">
        <f t="shared" si="212"/>
        <v>1.4916000000000003E-8</v>
      </c>
      <c r="F74" s="65">
        <f t="shared" si="212"/>
        <v>3.9666000000000006E-7</v>
      </c>
      <c r="G74" s="65">
        <f t="shared" si="190"/>
        <v>1.4916000000000003E-8</v>
      </c>
      <c r="H74" s="65">
        <f t="shared" si="191"/>
        <v>8.316E-10</v>
      </c>
      <c r="I74" s="65">
        <f t="shared" si="213"/>
        <v>0</v>
      </c>
      <c r="J74" s="65">
        <f t="shared" si="213"/>
        <v>3.6995000000000001E-5</v>
      </c>
      <c r="K74" s="65">
        <f t="shared" si="214"/>
        <v>0</v>
      </c>
      <c r="L74" s="65">
        <f t="shared" si="214"/>
        <v>0</v>
      </c>
      <c r="M74" s="65">
        <f t="shared" si="214"/>
        <v>0</v>
      </c>
      <c r="N74" s="65">
        <f t="shared" si="215"/>
        <v>1.1025E-5</v>
      </c>
      <c r="O74" s="65">
        <f t="shared" si="215"/>
        <v>0</v>
      </c>
      <c r="P74" s="65">
        <f t="shared" si="216"/>
        <v>0</v>
      </c>
      <c r="Q74" s="65">
        <f t="shared" si="216"/>
        <v>8.514000000000001E-9</v>
      </c>
      <c r="R74" s="65">
        <f t="shared" si="216"/>
        <v>9.5700000000000007E-9</v>
      </c>
      <c r="S74" s="65">
        <f t="shared" si="216"/>
        <v>5.4186000000000003E-10</v>
      </c>
      <c r="T74" s="65">
        <f t="shared" ref="T74:T75" si="217">SUM(D74:S74)</f>
        <v>1.4548594946000004E-4</v>
      </c>
      <c r="U74" s="65">
        <f t="shared" si="196"/>
        <v>-1.1880000000000001E-5</v>
      </c>
    </row>
    <row r="75" spans="1:21" ht="15" thickBot="1" x14ac:dyDescent="0.4">
      <c r="B75" s="23" t="s">
        <v>175</v>
      </c>
      <c r="C75" s="24" t="s">
        <v>37</v>
      </c>
      <c r="D75" s="67">
        <f t="shared" si="212"/>
        <v>7.5900000000000007</v>
      </c>
      <c r="E75" s="67">
        <f t="shared" si="212"/>
        <v>6.4944000000000002E-2</v>
      </c>
      <c r="F75" s="67">
        <f t="shared" si="212"/>
        <v>0.37685999999999997</v>
      </c>
      <c r="G75" s="67">
        <f t="shared" si="190"/>
        <v>6.4944000000000002E-2</v>
      </c>
      <c r="H75" s="67">
        <f t="shared" si="191"/>
        <v>2.4090000000000001E-3</v>
      </c>
      <c r="I75" s="67">
        <f t="shared" si="213"/>
        <v>0</v>
      </c>
      <c r="J75" s="67">
        <f t="shared" si="213"/>
        <v>1.1613</v>
      </c>
      <c r="K75" s="67">
        <f t="shared" si="214"/>
        <v>0</v>
      </c>
      <c r="L75" s="67">
        <f t="shared" si="214"/>
        <v>0</v>
      </c>
      <c r="M75" s="67">
        <f t="shared" si="214"/>
        <v>0</v>
      </c>
      <c r="N75" s="67">
        <f t="shared" si="215"/>
        <v>38.758999999999993</v>
      </c>
      <c r="O75" s="67">
        <f t="shared" si="215"/>
        <v>0</v>
      </c>
      <c r="P75" s="67">
        <f t="shared" si="216"/>
        <v>0</v>
      </c>
      <c r="Q75" s="67">
        <f t="shared" si="216"/>
        <v>2.0460000000000002E-2</v>
      </c>
      <c r="R75" s="67">
        <f t="shared" si="216"/>
        <v>0.28974</v>
      </c>
      <c r="S75" s="67">
        <f t="shared" si="216"/>
        <v>2.0393999999999998E-3</v>
      </c>
      <c r="T75" s="67">
        <f t="shared" si="217"/>
        <v>48.331696399999998</v>
      </c>
      <c r="U75" s="67">
        <f t="shared" si="196"/>
        <v>-0.73260000000000014</v>
      </c>
    </row>
    <row r="76" spans="1:21" x14ac:dyDescent="0.35">
      <c r="A76" s="26"/>
      <c r="E76"/>
      <c r="F76"/>
      <c r="G76"/>
      <c r="H76"/>
      <c r="I76"/>
      <c r="J76"/>
      <c r="K76"/>
      <c r="L76"/>
      <c r="M76"/>
      <c r="N76"/>
      <c r="O76"/>
      <c r="P76"/>
    </row>
    <row r="77" spans="1:21" ht="44" thickBot="1" x14ac:dyDescent="0.4">
      <c r="A77" s="6"/>
      <c r="B77" s="35" t="s">
        <v>76</v>
      </c>
      <c r="C77" s="36" t="s">
        <v>26</v>
      </c>
      <c r="D77" s="90" t="s">
        <v>146</v>
      </c>
      <c r="E77" s="90" t="s">
        <v>133</v>
      </c>
      <c r="F77" s="90" t="s">
        <v>134</v>
      </c>
      <c r="G77" s="90" t="s">
        <v>135</v>
      </c>
      <c r="H77" s="90" t="s">
        <v>136</v>
      </c>
      <c r="I77" s="90" t="s">
        <v>137</v>
      </c>
      <c r="J77" s="90" t="s">
        <v>138</v>
      </c>
      <c r="K77" s="90" t="s">
        <v>139</v>
      </c>
      <c r="L77" s="90" t="s">
        <v>140</v>
      </c>
      <c r="M77" s="90" t="s">
        <v>141</v>
      </c>
      <c r="N77" s="90" t="s">
        <v>153</v>
      </c>
      <c r="O77" s="90" t="s">
        <v>154</v>
      </c>
      <c r="P77" s="91" t="s">
        <v>142</v>
      </c>
      <c r="Q77" s="91" t="s">
        <v>143</v>
      </c>
      <c r="R77" s="91" t="s">
        <v>144</v>
      </c>
      <c r="S77" s="91" t="s">
        <v>145</v>
      </c>
      <c r="T77" s="91" t="s">
        <v>147</v>
      </c>
      <c r="U77" s="91" t="s">
        <v>132</v>
      </c>
    </row>
    <row r="78" spans="1:21" ht="15" thickBot="1" x14ac:dyDescent="0.4">
      <c r="B78" s="37" t="s">
        <v>77</v>
      </c>
      <c r="C78" s="38" t="s">
        <v>78</v>
      </c>
      <c r="D78" s="65">
        <v>0.98299999999999998</v>
      </c>
      <c r="E78" s="65">
        <v>6.5100000000000002E-3</v>
      </c>
      <c r="F78" s="65">
        <v>3.8699999999999998E-2</v>
      </c>
      <c r="G78" s="65">
        <v>6.5100000000000002E-3</v>
      </c>
      <c r="H78" s="65">
        <v>8.6200000000000003E-4</v>
      </c>
      <c r="I78" s="65">
        <v>0</v>
      </c>
      <c r="J78" s="65">
        <v>0.193</v>
      </c>
      <c r="K78" s="65">
        <v>0</v>
      </c>
      <c r="L78" s="65">
        <v>0</v>
      </c>
      <c r="M78" s="65">
        <v>0</v>
      </c>
      <c r="N78" s="65">
        <v>0.58899999999999997</v>
      </c>
      <c r="O78" s="65">
        <v>0</v>
      </c>
      <c r="P78" s="66">
        <v>0</v>
      </c>
      <c r="Q78" s="66">
        <v>2.0899999999999998E-3</v>
      </c>
      <c r="R78" s="66">
        <v>3.6799999999999999E-2</v>
      </c>
      <c r="S78" s="66">
        <v>1.17E-2</v>
      </c>
      <c r="T78" s="66">
        <v>1.87</v>
      </c>
      <c r="U78" s="66">
        <v>-0.106</v>
      </c>
    </row>
    <row r="79" spans="1:21" ht="15.75" customHeight="1" thickBot="1" x14ac:dyDescent="0.4">
      <c r="B79" s="37" t="s">
        <v>79</v>
      </c>
      <c r="C79" s="38" t="s">
        <v>78</v>
      </c>
      <c r="D79" s="67">
        <v>0.95799999999999996</v>
      </c>
      <c r="E79" s="67">
        <v>6.5100000000000002E-3</v>
      </c>
      <c r="F79" s="67">
        <v>4.0800000000000003E-2</v>
      </c>
      <c r="G79" s="67">
        <v>6.5100000000000002E-3</v>
      </c>
      <c r="H79" s="67">
        <v>1.9799999999999999E-4</v>
      </c>
      <c r="I79" s="67">
        <v>0</v>
      </c>
      <c r="J79" s="67">
        <v>0.19</v>
      </c>
      <c r="K79" s="67">
        <v>0</v>
      </c>
      <c r="L79" s="67">
        <v>0</v>
      </c>
      <c r="M79" s="67">
        <v>0</v>
      </c>
      <c r="N79" s="67">
        <v>0.57699999999999996</v>
      </c>
      <c r="O79" s="67">
        <v>0</v>
      </c>
      <c r="P79" s="68">
        <v>0</v>
      </c>
      <c r="Q79" s="68">
        <v>2.0799999999999998E-3</v>
      </c>
      <c r="R79" s="68">
        <v>3.6900000000000002E-2</v>
      </c>
      <c r="S79" s="68">
        <v>3.3999999999999998E-3</v>
      </c>
      <c r="T79" s="68">
        <v>1.82</v>
      </c>
      <c r="U79" s="68">
        <v>-0.106</v>
      </c>
    </row>
    <row r="80" spans="1:21" ht="15.75" customHeight="1" thickBot="1" x14ac:dyDescent="0.4">
      <c r="B80" s="37" t="s">
        <v>80</v>
      </c>
      <c r="C80" s="38" t="s">
        <v>78</v>
      </c>
      <c r="D80" s="65">
        <v>2.2700000000000001E-2</v>
      </c>
      <c r="E80" s="65">
        <v>5.5500000000000002E-6</v>
      </c>
      <c r="F80" s="65">
        <v>-2.1099999999999999E-3</v>
      </c>
      <c r="G80" s="65">
        <v>5.5500000000000002E-6</v>
      </c>
      <c r="H80" s="65">
        <v>6.5600000000000001E-4</v>
      </c>
      <c r="I80" s="65">
        <v>0</v>
      </c>
      <c r="J80" s="65">
        <v>2.2599999999999999E-3</v>
      </c>
      <c r="K80" s="65">
        <v>0</v>
      </c>
      <c r="L80" s="65">
        <v>0</v>
      </c>
      <c r="M80" s="65">
        <v>0</v>
      </c>
      <c r="N80" s="65">
        <v>1.1299999999999999E-2</v>
      </c>
      <c r="O80" s="65">
        <v>0</v>
      </c>
      <c r="P80" s="65">
        <v>0</v>
      </c>
      <c r="Q80" s="65">
        <v>2.12E-6</v>
      </c>
      <c r="R80" s="65">
        <v>-1.6699999999999999E-4</v>
      </c>
      <c r="S80" s="65">
        <v>8.0400000000000003E-3</v>
      </c>
      <c r="T80" s="65">
        <v>4.2700000000000002E-2</v>
      </c>
      <c r="U80" s="65">
        <v>-1.2300000000000001E-4</v>
      </c>
    </row>
    <row r="81" spans="1:21" ht="15.75" customHeight="1" thickBot="1" x14ac:dyDescent="0.4">
      <c r="B81" s="37" t="s">
        <v>81</v>
      </c>
      <c r="C81" s="38" t="s">
        <v>78</v>
      </c>
      <c r="D81" s="67">
        <v>1.1900000000000001E-3</v>
      </c>
      <c r="E81" s="67">
        <v>2.5500000000000001E-6</v>
      </c>
      <c r="F81" s="67">
        <v>3.8600000000000003E-5</v>
      </c>
      <c r="G81" s="67">
        <v>2.5500000000000001E-6</v>
      </c>
      <c r="H81" s="67">
        <v>1.1999999999999999E-7</v>
      </c>
      <c r="I81" s="67">
        <v>0</v>
      </c>
      <c r="J81" s="67">
        <v>3.1399999999999999E-4</v>
      </c>
      <c r="K81" s="67">
        <v>0</v>
      </c>
      <c r="L81" s="67">
        <v>0</v>
      </c>
      <c r="M81" s="67">
        <v>0</v>
      </c>
      <c r="N81" s="67">
        <v>3.5599999999999998E-4</v>
      </c>
      <c r="O81" s="67">
        <v>0</v>
      </c>
      <c r="P81" s="67">
        <v>0</v>
      </c>
      <c r="Q81" s="67">
        <v>1.24E-6</v>
      </c>
      <c r="R81" s="67">
        <v>5.1499999999999998E-6</v>
      </c>
      <c r="S81" s="67">
        <v>7.9700000000000006E-8</v>
      </c>
      <c r="T81" s="67">
        <v>1.91E-3</v>
      </c>
      <c r="U81" s="67">
        <v>-7.86E-5</v>
      </c>
    </row>
    <row r="82" spans="1:21" ht="15.75" customHeight="1" thickBot="1" x14ac:dyDescent="0.4">
      <c r="B82" s="37" t="s">
        <v>82</v>
      </c>
      <c r="C82" s="38" t="s">
        <v>83</v>
      </c>
      <c r="D82" s="65">
        <v>6.6899999999999997E-8</v>
      </c>
      <c r="E82" s="65">
        <v>1.51E-9</v>
      </c>
      <c r="F82" s="65">
        <v>3.7300000000000001E-9</v>
      </c>
      <c r="G82" s="65">
        <v>1.51E-9</v>
      </c>
      <c r="H82" s="65">
        <v>4.3199999999999997E-11</v>
      </c>
      <c r="I82" s="65">
        <v>0</v>
      </c>
      <c r="J82" s="65">
        <v>1.59E-8</v>
      </c>
      <c r="K82" s="65">
        <v>0</v>
      </c>
      <c r="L82" s="65">
        <v>0</v>
      </c>
      <c r="M82" s="65">
        <v>0</v>
      </c>
      <c r="N82" s="65">
        <v>6.0800000000000002E-8</v>
      </c>
      <c r="O82" s="65">
        <v>0</v>
      </c>
      <c r="P82" s="65">
        <v>0</v>
      </c>
      <c r="Q82" s="65">
        <v>4.5399999999999998E-10</v>
      </c>
      <c r="R82" s="65">
        <v>1.3500000000000001E-9</v>
      </c>
      <c r="S82" s="65">
        <v>3.8200000000000001E-11</v>
      </c>
      <c r="T82" s="65">
        <v>1.5200000000000001E-7</v>
      </c>
      <c r="U82" s="65">
        <v>-4.8099999999999997E-9</v>
      </c>
    </row>
    <row r="83" spans="1:21" ht="15.75" customHeight="1" thickBot="1" x14ac:dyDescent="0.4">
      <c r="B83" s="37" t="s">
        <v>84</v>
      </c>
      <c r="C83" s="38" t="s">
        <v>85</v>
      </c>
      <c r="D83" s="67">
        <v>6.7799999999999996E-3</v>
      </c>
      <c r="E83" s="67">
        <v>2.6400000000000001E-5</v>
      </c>
      <c r="F83" s="67">
        <v>2.5000000000000001E-4</v>
      </c>
      <c r="G83" s="67">
        <v>2.6400000000000001E-5</v>
      </c>
      <c r="H83" s="67">
        <v>8.9700000000000005E-7</v>
      </c>
      <c r="I83" s="67">
        <v>0</v>
      </c>
      <c r="J83" s="67">
        <v>2.49E-3</v>
      </c>
      <c r="K83" s="67">
        <v>0</v>
      </c>
      <c r="L83" s="67">
        <v>0</v>
      </c>
      <c r="M83" s="67">
        <v>0</v>
      </c>
      <c r="N83" s="67">
        <v>3.46E-3</v>
      </c>
      <c r="O83" s="67">
        <v>0</v>
      </c>
      <c r="P83" s="67">
        <v>0</v>
      </c>
      <c r="Q83" s="67">
        <v>8.1100000000000003E-6</v>
      </c>
      <c r="R83" s="67">
        <v>8.6500000000000002E-5</v>
      </c>
      <c r="S83" s="67">
        <v>2.3800000000000001E-6</v>
      </c>
      <c r="T83" s="67">
        <v>1.3100000000000001E-2</v>
      </c>
      <c r="U83" s="67">
        <v>-1.15E-3</v>
      </c>
    </row>
    <row r="84" spans="1:21" ht="15.75" customHeight="1" thickBot="1" x14ac:dyDescent="0.4">
      <c r="B84" s="37" t="s">
        <v>86</v>
      </c>
      <c r="C84" s="38" t="s">
        <v>87</v>
      </c>
      <c r="D84" s="65">
        <v>7.3999999999999999E-4</v>
      </c>
      <c r="E84" s="65">
        <v>4.1899999999999998E-7</v>
      </c>
      <c r="F84" s="65">
        <v>1.6099999999999998E-5</v>
      </c>
      <c r="G84" s="65">
        <v>4.1899999999999998E-7</v>
      </c>
      <c r="H84" s="65">
        <v>2.07E-8</v>
      </c>
      <c r="I84" s="65">
        <v>0</v>
      </c>
      <c r="J84" s="65">
        <v>2.52E-4</v>
      </c>
      <c r="K84" s="65">
        <v>0</v>
      </c>
      <c r="L84" s="65">
        <v>0</v>
      </c>
      <c r="M84" s="65">
        <v>0</v>
      </c>
      <c r="N84" s="65">
        <v>1.9599999999999999E-4</v>
      </c>
      <c r="O84" s="65">
        <v>0</v>
      </c>
      <c r="P84" s="65">
        <v>0</v>
      </c>
      <c r="Q84" s="65">
        <v>1.9399999999999999E-7</v>
      </c>
      <c r="R84" s="65">
        <v>1.7600000000000001E-5</v>
      </c>
      <c r="S84" s="65">
        <v>2.84E-7</v>
      </c>
      <c r="T84" s="65">
        <v>1.2199999999999999E-3</v>
      </c>
      <c r="U84" s="65">
        <v>-7.8399999999999995E-5</v>
      </c>
    </row>
    <row r="85" spans="1:21" ht="15.75" customHeight="1" thickBot="1" x14ac:dyDescent="0.4">
      <c r="B85" s="39" t="s">
        <v>88</v>
      </c>
      <c r="C85" s="40" t="s">
        <v>89</v>
      </c>
      <c r="D85" s="67">
        <v>1.4E-3</v>
      </c>
      <c r="E85" s="67">
        <v>7.9500000000000001E-6</v>
      </c>
      <c r="F85" s="67">
        <v>4.0599999999999998E-5</v>
      </c>
      <c r="G85" s="67">
        <v>7.9500000000000001E-6</v>
      </c>
      <c r="H85" s="67">
        <v>3.72E-7</v>
      </c>
      <c r="I85" s="67">
        <v>0</v>
      </c>
      <c r="J85" s="67">
        <v>5.1999999999999995E-4</v>
      </c>
      <c r="K85" s="67">
        <v>0</v>
      </c>
      <c r="L85" s="67">
        <v>0</v>
      </c>
      <c r="M85" s="67">
        <v>0</v>
      </c>
      <c r="N85" s="67">
        <v>7.5900000000000002E-4</v>
      </c>
      <c r="O85" s="67">
        <v>0</v>
      </c>
      <c r="P85" s="67">
        <v>0</v>
      </c>
      <c r="Q85" s="67">
        <v>2.2199999999999999E-6</v>
      </c>
      <c r="R85" s="67">
        <v>2.0400000000000001E-5</v>
      </c>
      <c r="S85" s="67">
        <v>8.2400000000000007E-6</v>
      </c>
      <c r="T85" s="67">
        <v>2.7599999999999999E-3</v>
      </c>
      <c r="U85" s="67">
        <v>-1.3100000000000001E-4</v>
      </c>
    </row>
    <row r="86" spans="1:21" ht="15" thickBot="1" x14ac:dyDescent="0.4">
      <c r="B86" s="39" t="s">
        <v>90</v>
      </c>
      <c r="C86" s="87" t="s">
        <v>91</v>
      </c>
      <c r="D86" s="65">
        <v>1.2500000000000001E-2</v>
      </c>
      <c r="E86" s="65">
        <v>8.6899999999999998E-5</v>
      </c>
      <c r="F86" s="65">
        <v>7.9799999999999999E-4</v>
      </c>
      <c r="G86" s="65">
        <v>8.6899999999999998E-5</v>
      </c>
      <c r="H86" s="65">
        <v>2.9100000000000001E-6</v>
      </c>
      <c r="I86" s="65">
        <v>0</v>
      </c>
      <c r="J86" s="65">
        <v>2.8500000000000001E-3</v>
      </c>
      <c r="K86" s="65">
        <v>0</v>
      </c>
      <c r="L86" s="65">
        <v>0</v>
      </c>
      <c r="M86" s="65">
        <v>0</v>
      </c>
      <c r="N86" s="65">
        <v>5.9199999999999999E-3</v>
      </c>
      <c r="O86" s="65">
        <v>0</v>
      </c>
      <c r="P86" s="65">
        <v>0</v>
      </c>
      <c r="Q86" s="65">
        <v>2.4300000000000001E-5</v>
      </c>
      <c r="R86" s="65">
        <v>1.9799999999999999E-4</v>
      </c>
      <c r="S86" s="65">
        <v>9.9499999999999996E-6</v>
      </c>
      <c r="T86" s="65">
        <v>2.24E-2</v>
      </c>
      <c r="U86" s="65">
        <v>-1.3600000000000001E-3</v>
      </c>
    </row>
    <row r="87" spans="1:21" ht="15" thickBot="1" x14ac:dyDescent="0.4">
      <c r="A87" s="26"/>
      <c r="B87" s="39" t="s">
        <v>92</v>
      </c>
      <c r="C87" s="87" t="s">
        <v>93</v>
      </c>
      <c r="D87" s="67">
        <v>3.8E-3</v>
      </c>
      <c r="E87" s="67">
        <v>2.6599999999999999E-5</v>
      </c>
      <c r="F87" s="67">
        <v>1.93E-4</v>
      </c>
      <c r="G87" s="67">
        <v>2.6599999999999999E-5</v>
      </c>
      <c r="H87" s="67">
        <v>8.9599999999999998E-7</v>
      </c>
      <c r="I87" s="67">
        <v>0</v>
      </c>
      <c r="J87" s="67">
        <v>8.3100000000000003E-4</v>
      </c>
      <c r="K87" s="67">
        <v>0</v>
      </c>
      <c r="L87" s="67">
        <v>0</v>
      </c>
      <c r="M87" s="67">
        <v>0</v>
      </c>
      <c r="N87" s="67">
        <v>1.64E-3</v>
      </c>
      <c r="O87" s="67">
        <v>0</v>
      </c>
      <c r="P87" s="67">
        <v>0</v>
      </c>
      <c r="Q87" s="67">
        <v>7.5800000000000003E-6</v>
      </c>
      <c r="R87" s="67">
        <v>1.5100000000000001E-4</v>
      </c>
      <c r="S87" s="67">
        <v>3.3900000000000002E-6</v>
      </c>
      <c r="T87" s="67">
        <v>6.6800000000000002E-3</v>
      </c>
      <c r="U87" s="67">
        <v>-5.2599999999999999E-4</v>
      </c>
    </row>
    <row r="88" spans="1:21" ht="15" thickBot="1" x14ac:dyDescent="0.4">
      <c r="A88" s="6"/>
      <c r="B88" s="39" t="s">
        <v>94</v>
      </c>
      <c r="C88" s="87" t="s">
        <v>95</v>
      </c>
      <c r="D88" s="65">
        <v>1.47E-4</v>
      </c>
      <c r="E88" s="65">
        <v>2.2600000000000001E-8</v>
      </c>
      <c r="F88" s="65">
        <v>6.0100000000000005E-7</v>
      </c>
      <c r="G88" s="65">
        <v>2.2600000000000001E-8</v>
      </c>
      <c r="H88" s="65">
        <v>1.26E-9</v>
      </c>
      <c r="I88" s="65">
        <v>0</v>
      </c>
      <c r="J88" s="65">
        <v>7.5500000000000006E-5</v>
      </c>
      <c r="K88" s="65">
        <v>0</v>
      </c>
      <c r="L88" s="65">
        <v>0</v>
      </c>
      <c r="M88" s="65">
        <v>0</v>
      </c>
      <c r="N88" s="65">
        <v>2.2500000000000001E-5</v>
      </c>
      <c r="O88" s="65">
        <v>0</v>
      </c>
      <c r="P88" s="65">
        <v>0</v>
      </c>
      <c r="Q88" s="65">
        <v>1.29E-8</v>
      </c>
      <c r="R88" s="65">
        <v>1.4500000000000001E-8</v>
      </c>
      <c r="S88" s="65">
        <v>8.2099999999999996E-10</v>
      </c>
      <c r="T88" s="65">
        <v>2.4499999999999999E-4</v>
      </c>
      <c r="U88" s="65">
        <v>-1.8E-5</v>
      </c>
    </row>
    <row r="89" spans="1:21" ht="15.75" customHeight="1" thickBot="1" x14ac:dyDescent="0.4">
      <c r="B89" s="37" t="s">
        <v>96</v>
      </c>
      <c r="C89" s="38" t="s">
        <v>37</v>
      </c>
      <c r="D89" s="67">
        <v>11.5</v>
      </c>
      <c r="E89" s="67">
        <v>9.8400000000000001E-2</v>
      </c>
      <c r="F89" s="67">
        <v>0.57099999999999995</v>
      </c>
      <c r="G89" s="67">
        <v>9.8400000000000001E-2</v>
      </c>
      <c r="H89" s="67">
        <v>3.65E-3</v>
      </c>
      <c r="I89" s="67">
        <v>0</v>
      </c>
      <c r="J89" s="67">
        <v>2.37</v>
      </c>
      <c r="K89" s="67">
        <v>0</v>
      </c>
      <c r="L89" s="67">
        <v>0</v>
      </c>
      <c r="M89" s="67">
        <v>0</v>
      </c>
      <c r="N89" s="67">
        <v>79.099999999999994</v>
      </c>
      <c r="O89" s="67">
        <v>0</v>
      </c>
      <c r="P89" s="67">
        <v>0</v>
      </c>
      <c r="Q89" s="67">
        <v>3.1E-2</v>
      </c>
      <c r="R89" s="67">
        <v>0.439</v>
      </c>
      <c r="S89" s="67">
        <v>3.0899999999999999E-3</v>
      </c>
      <c r="T89" s="67">
        <v>94.2</v>
      </c>
      <c r="U89" s="67">
        <v>-1.1100000000000001</v>
      </c>
    </row>
    <row r="90" spans="1:21" ht="15.75" customHeight="1" thickBot="1" x14ac:dyDescent="0.4">
      <c r="B90" s="37" t="s">
        <v>97</v>
      </c>
      <c r="C90" s="38" t="s">
        <v>98</v>
      </c>
      <c r="D90" s="65">
        <v>0.30099999999999999</v>
      </c>
      <c r="E90" s="65">
        <v>2.9500000000000001E-4</v>
      </c>
      <c r="F90" s="65">
        <v>9.7800000000000005E-3</v>
      </c>
      <c r="G90" s="65">
        <v>2.9500000000000001E-4</v>
      </c>
      <c r="H90" s="65">
        <v>1.7E-5</v>
      </c>
      <c r="I90" s="65">
        <v>0</v>
      </c>
      <c r="J90" s="65">
        <v>6.0600000000000001E-2</v>
      </c>
      <c r="K90" s="65">
        <v>0</v>
      </c>
      <c r="L90" s="65">
        <v>0</v>
      </c>
      <c r="M90" s="65">
        <v>0</v>
      </c>
      <c r="N90" s="65">
        <v>0.216</v>
      </c>
      <c r="O90" s="65">
        <v>0</v>
      </c>
      <c r="P90" s="65">
        <v>0</v>
      </c>
      <c r="Q90" s="65">
        <v>1.2E-4</v>
      </c>
      <c r="R90" s="65">
        <v>1.75E-3</v>
      </c>
      <c r="S90" s="65">
        <v>8.8999999999999995E-5</v>
      </c>
      <c r="T90" s="65">
        <v>0.59</v>
      </c>
      <c r="U90" s="65">
        <v>-3.1800000000000002E-2</v>
      </c>
    </row>
    <row r="91" spans="1:21" ht="15.75" customHeight="1" thickBot="1" x14ac:dyDescent="0.4">
      <c r="B91" s="37" t="s">
        <v>99</v>
      </c>
      <c r="C91" s="38" t="s">
        <v>100</v>
      </c>
      <c r="D91" s="67">
        <v>6.9300000000000005E-8</v>
      </c>
      <c r="E91" s="67">
        <v>5.6100000000000003E-10</v>
      </c>
      <c r="F91" s="67">
        <v>3.4200000000000002E-9</v>
      </c>
      <c r="G91" s="67">
        <v>5.6100000000000003E-10</v>
      </c>
      <c r="H91" s="67">
        <v>1.31E-11</v>
      </c>
      <c r="I91" s="67">
        <v>0</v>
      </c>
      <c r="J91" s="67">
        <v>1.1900000000000001E-8</v>
      </c>
      <c r="K91" s="67">
        <v>0</v>
      </c>
      <c r="L91" s="67">
        <v>0</v>
      </c>
      <c r="M91" s="67">
        <v>0</v>
      </c>
      <c r="N91" s="67">
        <v>3.5000000000000002E-8</v>
      </c>
      <c r="O91" s="67">
        <v>0</v>
      </c>
      <c r="P91" s="67">
        <v>0</v>
      </c>
      <c r="Q91" s="67">
        <v>1.3200000000000001E-10</v>
      </c>
      <c r="R91" s="67">
        <v>1.5900000000000001E-9</v>
      </c>
      <c r="S91" s="67">
        <v>2.3000000000000001E-11</v>
      </c>
      <c r="T91" s="67">
        <v>1.23E-7</v>
      </c>
      <c r="U91" s="67">
        <v>-9.1399999999999995E-9</v>
      </c>
    </row>
    <row r="92" spans="1:21" ht="15.75" customHeight="1" thickBot="1" x14ac:dyDescent="0.4">
      <c r="B92" s="37" t="s">
        <v>101</v>
      </c>
      <c r="C92" s="38" t="s">
        <v>102</v>
      </c>
      <c r="D92" s="65">
        <v>9.3200000000000005E-2</v>
      </c>
      <c r="E92" s="65">
        <v>5.0600000000000005E-4</v>
      </c>
      <c r="F92" s="65">
        <v>5.5500000000000002E-3</v>
      </c>
      <c r="G92" s="65">
        <v>5.0600000000000005E-4</v>
      </c>
      <c r="H92" s="65">
        <v>5.41E-5</v>
      </c>
      <c r="I92" s="65">
        <v>0</v>
      </c>
      <c r="J92" s="65">
        <v>2.58E-2</v>
      </c>
      <c r="K92" s="65">
        <v>0</v>
      </c>
      <c r="L92" s="65">
        <v>0</v>
      </c>
      <c r="M92" s="65">
        <v>0</v>
      </c>
      <c r="N92" s="65">
        <v>3.62</v>
      </c>
      <c r="O92" s="65">
        <v>0</v>
      </c>
      <c r="P92" s="65">
        <v>0</v>
      </c>
      <c r="Q92" s="65">
        <v>1.73E-4</v>
      </c>
      <c r="R92" s="65">
        <v>1.0300000000000001E-3</v>
      </c>
      <c r="S92" s="65">
        <v>2.09E-5</v>
      </c>
      <c r="T92" s="65">
        <v>3.74</v>
      </c>
      <c r="U92" s="65">
        <v>-5.0800000000000003E-3</v>
      </c>
    </row>
    <row r="93" spans="1:21" ht="15.75" customHeight="1" thickBot="1" x14ac:dyDescent="0.4">
      <c r="B93" s="37" t="s">
        <v>103</v>
      </c>
      <c r="C93" s="38" t="s">
        <v>104</v>
      </c>
      <c r="D93" s="67">
        <v>60.8</v>
      </c>
      <c r="E93" s="67">
        <v>7.6799999999999993E-2</v>
      </c>
      <c r="F93" s="67">
        <v>1.07</v>
      </c>
      <c r="G93" s="67">
        <v>7.6799999999999993E-2</v>
      </c>
      <c r="H93" s="67">
        <v>3.6700000000000001E-3</v>
      </c>
      <c r="I93" s="67">
        <v>0</v>
      </c>
      <c r="J93" s="67">
        <v>19.600000000000001</v>
      </c>
      <c r="K93" s="67">
        <v>0</v>
      </c>
      <c r="L93" s="67">
        <v>0</v>
      </c>
      <c r="M93" s="67">
        <v>0</v>
      </c>
      <c r="N93" s="67">
        <v>23.3</v>
      </c>
      <c r="O93" s="67">
        <v>0</v>
      </c>
      <c r="P93" s="67">
        <v>0</v>
      </c>
      <c r="Q93" s="67">
        <v>2.7199999999999998E-2</v>
      </c>
      <c r="R93" s="67">
        <v>0.9</v>
      </c>
      <c r="S93" s="67">
        <v>3.61E-2</v>
      </c>
      <c r="T93" s="67">
        <v>106</v>
      </c>
      <c r="U93" s="67">
        <v>-6.62</v>
      </c>
    </row>
    <row r="94" spans="1:21" ht="15.75" customHeight="1" thickBot="1" x14ac:dyDescent="0.4">
      <c r="B94" s="37" t="s">
        <v>105</v>
      </c>
      <c r="C94" s="38" t="s">
        <v>106</v>
      </c>
      <c r="D94" s="65">
        <v>3.8700000000000001E-9</v>
      </c>
      <c r="E94" s="65">
        <v>2.4900000000000001E-12</v>
      </c>
      <c r="F94" s="65">
        <v>2.03E-10</v>
      </c>
      <c r="G94" s="65">
        <v>2.4900000000000001E-12</v>
      </c>
      <c r="H94" s="65">
        <v>2.2300000000000001E-13</v>
      </c>
      <c r="I94" s="65">
        <v>0</v>
      </c>
      <c r="J94" s="65">
        <v>3.4899999999999998E-10</v>
      </c>
      <c r="K94" s="65">
        <v>0</v>
      </c>
      <c r="L94" s="65">
        <v>0</v>
      </c>
      <c r="M94" s="65">
        <v>0</v>
      </c>
      <c r="N94" s="65">
        <v>6.6799999999999997E-10</v>
      </c>
      <c r="O94" s="65">
        <v>0</v>
      </c>
      <c r="P94" s="65">
        <v>0</v>
      </c>
      <c r="Q94" s="65">
        <v>1.14E-12</v>
      </c>
      <c r="R94" s="65">
        <v>2.4E-10</v>
      </c>
      <c r="S94" s="65">
        <v>1.0200000000000001E-12</v>
      </c>
      <c r="T94" s="65">
        <v>5.3400000000000002E-9</v>
      </c>
      <c r="U94" s="65">
        <v>-8.1899999999999996E-10</v>
      </c>
    </row>
    <row r="95" spans="1:21" ht="15.75" customHeight="1" thickBot="1" x14ac:dyDescent="0.4">
      <c r="B95" s="37" t="s">
        <v>107</v>
      </c>
      <c r="C95" s="38" t="s">
        <v>106</v>
      </c>
      <c r="D95" s="67">
        <v>3.8000000000000003E-8</v>
      </c>
      <c r="E95" s="67">
        <v>8.0500000000000006E-11</v>
      </c>
      <c r="F95" s="67">
        <v>8.67E-10</v>
      </c>
      <c r="G95" s="67">
        <v>8.0500000000000006E-11</v>
      </c>
      <c r="H95" s="67">
        <v>3.4000000000000001E-12</v>
      </c>
      <c r="I95" s="67">
        <v>0</v>
      </c>
      <c r="J95" s="67">
        <v>1.46E-8</v>
      </c>
      <c r="K95" s="67">
        <v>0</v>
      </c>
      <c r="L95" s="67">
        <v>0</v>
      </c>
      <c r="M95" s="67">
        <v>0</v>
      </c>
      <c r="N95" s="67">
        <v>1.6199999999999999E-8</v>
      </c>
      <c r="O95" s="67">
        <v>0</v>
      </c>
      <c r="P95" s="67">
        <v>0</v>
      </c>
      <c r="Q95" s="67">
        <v>2.6899999999999999E-11</v>
      </c>
      <c r="R95" s="67">
        <v>3.0499999999999998E-10</v>
      </c>
      <c r="S95" s="67">
        <v>3.9000000000000001E-11</v>
      </c>
      <c r="T95" s="67">
        <v>7.0200000000000007E-8</v>
      </c>
      <c r="U95" s="67">
        <v>-1.27E-8</v>
      </c>
    </row>
    <row r="96" spans="1:21" ht="15.75" customHeight="1" thickBot="1" x14ac:dyDescent="0.4">
      <c r="B96" s="37" t="s">
        <v>108</v>
      </c>
      <c r="C96" s="38" t="s">
        <v>109</v>
      </c>
      <c r="D96" s="65">
        <v>4.93</v>
      </c>
      <c r="E96" s="65">
        <v>6.7599999999999993E-2</v>
      </c>
      <c r="F96" s="65">
        <v>0.443</v>
      </c>
      <c r="G96" s="65">
        <v>6.7599999999999993E-2</v>
      </c>
      <c r="H96" s="65">
        <v>1.41E-3</v>
      </c>
      <c r="I96" s="65">
        <v>0</v>
      </c>
      <c r="J96" s="65">
        <v>1.21</v>
      </c>
      <c r="K96" s="65">
        <v>0</v>
      </c>
      <c r="L96" s="65">
        <v>0</v>
      </c>
      <c r="M96" s="65">
        <v>0</v>
      </c>
      <c r="N96" s="65">
        <v>3.51</v>
      </c>
      <c r="O96" s="65">
        <v>0</v>
      </c>
      <c r="P96" s="65">
        <v>0</v>
      </c>
      <c r="Q96" s="65">
        <v>1.5100000000000001E-2</v>
      </c>
      <c r="R96" s="65">
        <v>7.5600000000000001E-2</v>
      </c>
      <c r="S96" s="65">
        <v>3.5799999999999998E-3</v>
      </c>
      <c r="T96" s="65">
        <v>10.3</v>
      </c>
      <c r="U96" s="65">
        <v>-0.52900000000000003</v>
      </c>
    </row>
    <row r="97" spans="2:21" ht="15.75" customHeight="1" thickBot="1" x14ac:dyDescent="0.4">
      <c r="B97" s="37" t="s">
        <v>110</v>
      </c>
      <c r="C97" s="38" t="s">
        <v>111</v>
      </c>
      <c r="D97" s="67">
        <v>1.1499999999999999</v>
      </c>
      <c r="E97" s="67">
        <v>1.39E-3</v>
      </c>
      <c r="F97" s="67">
        <v>6.1699999999999998E-2</v>
      </c>
      <c r="G97" s="67">
        <v>1.39E-3</v>
      </c>
      <c r="H97" s="67">
        <v>1.25E-4</v>
      </c>
      <c r="I97" s="67">
        <v>0</v>
      </c>
      <c r="J97" s="67">
        <v>0.247</v>
      </c>
      <c r="K97" s="67">
        <v>0</v>
      </c>
      <c r="L97" s="67">
        <v>0</v>
      </c>
      <c r="M97" s="67">
        <v>0</v>
      </c>
      <c r="N97" s="67">
        <v>6.44</v>
      </c>
      <c r="O97" s="67">
        <v>0</v>
      </c>
      <c r="P97" s="67">
        <v>0</v>
      </c>
      <c r="Q97" s="67">
        <v>6.5799999999999995E-4</v>
      </c>
      <c r="R97" s="67">
        <v>6.6299999999999996E-3</v>
      </c>
      <c r="S97" s="67">
        <v>2.1599999999999999E-4</v>
      </c>
      <c r="T97" s="67">
        <v>7.91</v>
      </c>
      <c r="U97" s="67">
        <v>-0.10100000000000001</v>
      </c>
    </row>
    <row r="98" spans="2:21" ht="15.75" customHeight="1" thickBot="1" x14ac:dyDescent="0.4">
      <c r="B98" s="37" t="s">
        <v>112</v>
      </c>
      <c r="C98" s="38" t="s">
        <v>111</v>
      </c>
      <c r="D98" s="65">
        <v>2.0199999999999999E-2</v>
      </c>
      <c r="E98" s="65">
        <v>0</v>
      </c>
      <c r="F98" s="65">
        <v>1.7399999999999999E-2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  <c r="S98" s="65">
        <v>0</v>
      </c>
      <c r="T98" s="65">
        <v>3.7600000000000001E-2</v>
      </c>
      <c r="U98" s="65">
        <v>0</v>
      </c>
    </row>
    <row r="99" spans="2:21" ht="15.75" customHeight="1" thickBot="1" x14ac:dyDescent="0.4">
      <c r="B99" s="37" t="s">
        <v>113</v>
      </c>
      <c r="C99" s="38" t="s">
        <v>111</v>
      </c>
      <c r="D99" s="67">
        <v>1.17</v>
      </c>
      <c r="E99" s="67">
        <v>1.39E-3</v>
      </c>
      <c r="F99" s="67">
        <v>7.9100000000000004E-2</v>
      </c>
      <c r="G99" s="67">
        <v>1.39E-3</v>
      </c>
      <c r="H99" s="67">
        <v>1.25E-4</v>
      </c>
      <c r="I99" s="67">
        <v>0</v>
      </c>
      <c r="J99" s="67">
        <v>0.247</v>
      </c>
      <c r="K99" s="67">
        <v>0</v>
      </c>
      <c r="L99" s="67">
        <v>0</v>
      </c>
      <c r="M99" s="67">
        <v>0</v>
      </c>
      <c r="N99" s="67">
        <v>6.44</v>
      </c>
      <c r="O99" s="67">
        <v>0</v>
      </c>
      <c r="P99" s="67">
        <v>0</v>
      </c>
      <c r="Q99" s="67">
        <v>6.5799999999999995E-4</v>
      </c>
      <c r="R99" s="67">
        <v>6.6299999999999996E-3</v>
      </c>
      <c r="S99" s="67">
        <v>2.1599999999999999E-4</v>
      </c>
      <c r="T99" s="67">
        <v>7.95</v>
      </c>
      <c r="U99" s="67">
        <v>-0.10100000000000001</v>
      </c>
    </row>
    <row r="100" spans="2:21" ht="15.75" customHeight="1" thickBot="1" x14ac:dyDescent="0.4">
      <c r="B100" s="37" t="s">
        <v>114</v>
      </c>
      <c r="C100" s="38" t="s">
        <v>111</v>
      </c>
      <c r="D100" s="65">
        <v>11.5</v>
      </c>
      <c r="E100" s="65">
        <v>9.8400000000000001E-2</v>
      </c>
      <c r="F100" s="65">
        <v>0.57099999999999995</v>
      </c>
      <c r="G100" s="65">
        <v>9.8400000000000001E-2</v>
      </c>
      <c r="H100" s="65">
        <v>3.65E-3</v>
      </c>
      <c r="I100" s="65">
        <v>0</v>
      </c>
      <c r="J100" s="65">
        <v>2.37</v>
      </c>
      <c r="K100" s="65">
        <v>0</v>
      </c>
      <c r="L100" s="65">
        <v>0</v>
      </c>
      <c r="M100" s="65">
        <v>0</v>
      </c>
      <c r="N100" s="65">
        <v>79.099999999999994</v>
      </c>
      <c r="O100" s="65">
        <v>0</v>
      </c>
      <c r="P100" s="65">
        <v>0</v>
      </c>
      <c r="Q100" s="65">
        <v>3.1E-2</v>
      </c>
      <c r="R100" s="65">
        <v>0.439</v>
      </c>
      <c r="S100" s="65">
        <v>3.0899999999999999E-3</v>
      </c>
      <c r="T100" s="65">
        <v>94.2</v>
      </c>
      <c r="U100" s="65">
        <v>-1.1100000000000001</v>
      </c>
    </row>
    <row r="101" spans="2:21" ht="15" thickBot="1" x14ac:dyDescent="0.4">
      <c r="B101" s="37" t="s">
        <v>115</v>
      </c>
      <c r="C101" s="38" t="s">
        <v>111</v>
      </c>
      <c r="D101" s="67">
        <v>0</v>
      </c>
      <c r="E101" s="67">
        <v>0</v>
      </c>
      <c r="F101" s="67">
        <v>0</v>
      </c>
      <c r="G101" s="67">
        <v>0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</row>
    <row r="102" spans="2:21" ht="15" thickBot="1" x14ac:dyDescent="0.4">
      <c r="B102" s="37" t="s">
        <v>116</v>
      </c>
      <c r="C102" s="38" t="s">
        <v>111</v>
      </c>
      <c r="D102" s="65">
        <v>11.5</v>
      </c>
      <c r="E102" s="65">
        <v>9.8299999999999998E-2</v>
      </c>
      <c r="F102" s="65">
        <v>0.56999999999999995</v>
      </c>
      <c r="G102" s="65">
        <v>9.8299999999999998E-2</v>
      </c>
      <c r="H102" s="65">
        <v>3.65E-3</v>
      </c>
      <c r="I102" s="65">
        <v>0</v>
      </c>
      <c r="J102" s="65">
        <v>2.37</v>
      </c>
      <c r="K102" s="65">
        <v>0</v>
      </c>
      <c r="L102" s="65">
        <v>0</v>
      </c>
      <c r="M102" s="65">
        <v>0</v>
      </c>
      <c r="N102" s="65">
        <v>79.099999999999994</v>
      </c>
      <c r="O102" s="65">
        <v>0</v>
      </c>
      <c r="P102" s="65">
        <v>0</v>
      </c>
      <c r="Q102" s="65">
        <v>3.1E-2</v>
      </c>
      <c r="R102" s="65">
        <v>0.438</v>
      </c>
      <c r="S102" s="65">
        <v>3.0899999999999999E-3</v>
      </c>
      <c r="T102" s="65">
        <v>94.2</v>
      </c>
      <c r="U102" s="65">
        <v>-1.1100000000000001</v>
      </c>
    </row>
    <row r="103" spans="2:21" ht="15" thickBot="1" x14ac:dyDescent="0.4">
      <c r="B103" s="37" t="s">
        <v>117</v>
      </c>
      <c r="C103" s="38" t="s">
        <v>29</v>
      </c>
      <c r="D103" s="67">
        <v>4.9600000000000002E-4</v>
      </c>
      <c r="E103" s="67">
        <v>0</v>
      </c>
      <c r="F103" s="67">
        <v>3.3100000000000002E-4</v>
      </c>
      <c r="G103" s="67">
        <v>0</v>
      </c>
      <c r="H103" s="67">
        <v>0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0</v>
      </c>
      <c r="R103" s="67">
        <v>0</v>
      </c>
      <c r="S103" s="67">
        <v>0</v>
      </c>
      <c r="T103" s="67">
        <v>8.2600000000000002E-4</v>
      </c>
      <c r="U103" s="67">
        <v>0</v>
      </c>
    </row>
    <row r="104" spans="2:21" ht="15" thickBot="1" x14ac:dyDescent="0.4">
      <c r="B104" s="37" t="s">
        <v>118</v>
      </c>
      <c r="C104" s="38" t="s">
        <v>111</v>
      </c>
      <c r="D104" s="65">
        <v>0</v>
      </c>
      <c r="E104" s="65">
        <v>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0</v>
      </c>
      <c r="S104" s="65">
        <v>0</v>
      </c>
      <c r="T104" s="65">
        <v>0</v>
      </c>
      <c r="U104" s="65">
        <v>0</v>
      </c>
    </row>
    <row r="105" spans="2:21" ht="15" thickBot="1" x14ac:dyDescent="0.4">
      <c r="B105" s="37" t="s">
        <v>119</v>
      </c>
      <c r="C105" s="38" t="s">
        <v>111</v>
      </c>
      <c r="D105" s="67">
        <v>0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J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P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2:21" ht="15" thickBot="1" x14ac:dyDescent="0.4">
      <c r="B106" s="37" t="s">
        <v>120</v>
      </c>
      <c r="C106" s="38" t="s">
        <v>38</v>
      </c>
      <c r="D106" s="65">
        <v>7.6800000000000002E-3</v>
      </c>
      <c r="E106" s="65">
        <v>1.01E-5</v>
      </c>
      <c r="F106" s="65">
        <v>2.5399999999999999E-4</v>
      </c>
      <c r="G106" s="65">
        <v>1.01E-5</v>
      </c>
      <c r="H106" s="65">
        <v>8.8599999999999997E-7</v>
      </c>
      <c r="I106" s="65">
        <v>0</v>
      </c>
      <c r="J106" s="65">
        <v>1.6900000000000001E-3</v>
      </c>
      <c r="K106" s="65">
        <v>0</v>
      </c>
      <c r="L106" s="65">
        <v>0</v>
      </c>
      <c r="M106" s="65">
        <v>0</v>
      </c>
      <c r="N106" s="65">
        <v>2.3199999999999998E-2</v>
      </c>
      <c r="O106" s="65">
        <v>0</v>
      </c>
      <c r="P106" s="65">
        <v>0</v>
      </c>
      <c r="Q106" s="65">
        <v>4.3599999999999998E-6</v>
      </c>
      <c r="R106" s="65">
        <v>5.1499999999999998E-5</v>
      </c>
      <c r="S106" s="65">
        <v>8.49E-6</v>
      </c>
      <c r="T106" s="65">
        <v>3.2899999999999999E-2</v>
      </c>
      <c r="U106" s="65">
        <v>-8.7699999999999996E-4</v>
      </c>
    </row>
    <row r="107" spans="2:21" ht="15" thickBot="1" x14ac:dyDescent="0.4">
      <c r="B107" s="39" t="s">
        <v>65</v>
      </c>
      <c r="C107" s="40" t="s">
        <v>29</v>
      </c>
      <c r="D107" s="67">
        <v>0.17</v>
      </c>
      <c r="E107" s="67">
        <v>7.1099999999999994E-5</v>
      </c>
      <c r="F107" s="67">
        <v>6.2100000000000002E-3</v>
      </c>
      <c r="G107" s="67">
        <v>7.1099999999999994E-5</v>
      </c>
      <c r="H107" s="67">
        <v>8.4999999999999999E-6</v>
      </c>
      <c r="I107" s="67">
        <v>0</v>
      </c>
      <c r="J107" s="67">
        <v>1.4200000000000001E-2</v>
      </c>
      <c r="K107" s="67">
        <v>0</v>
      </c>
      <c r="L107" s="67">
        <v>0</v>
      </c>
      <c r="M107" s="67">
        <v>0</v>
      </c>
      <c r="N107" s="67">
        <v>3.0599999999999999E-2</v>
      </c>
      <c r="O107" s="67">
        <v>0</v>
      </c>
      <c r="P107" s="67">
        <v>0</v>
      </c>
      <c r="Q107" s="67">
        <v>3.1600000000000002E-5</v>
      </c>
      <c r="R107" s="67">
        <v>3.2299999999999999E-4</v>
      </c>
      <c r="S107" s="67">
        <v>1.64E-3</v>
      </c>
      <c r="T107" s="67">
        <v>0.224</v>
      </c>
      <c r="U107" s="67">
        <v>-3.4799999999999998E-2</v>
      </c>
    </row>
    <row r="108" spans="2:21" ht="15" thickBot="1" x14ac:dyDescent="0.4">
      <c r="B108" s="39" t="s">
        <v>66</v>
      </c>
      <c r="C108" s="40" t="s">
        <v>29</v>
      </c>
      <c r="D108" s="65">
        <v>1.47</v>
      </c>
      <c r="E108" s="65">
        <v>5.62E-3</v>
      </c>
      <c r="F108" s="65">
        <v>3.2000000000000001E-2</v>
      </c>
      <c r="G108" s="65">
        <v>5.62E-3</v>
      </c>
      <c r="H108" s="65">
        <v>1.75E-4</v>
      </c>
      <c r="I108" s="65">
        <v>0</v>
      </c>
      <c r="J108" s="65">
        <v>0.73699999999999999</v>
      </c>
      <c r="K108" s="65">
        <v>0</v>
      </c>
      <c r="L108" s="65">
        <v>0</v>
      </c>
      <c r="M108" s="65">
        <v>0</v>
      </c>
      <c r="N108" s="65">
        <v>0.53300000000000003</v>
      </c>
      <c r="O108" s="65">
        <v>0</v>
      </c>
      <c r="P108" s="65">
        <v>0</v>
      </c>
      <c r="Q108" s="65">
        <v>1.2800000000000001E-3</v>
      </c>
      <c r="R108" s="65">
        <v>3.49E-2</v>
      </c>
      <c r="S108" s="65">
        <v>4.1900000000000001E-3</v>
      </c>
      <c r="T108" s="65">
        <v>2.83</v>
      </c>
      <c r="U108" s="65">
        <v>-0.31</v>
      </c>
    </row>
    <row r="109" spans="2:21" ht="15" thickBot="1" x14ac:dyDescent="0.4">
      <c r="B109" s="39" t="s">
        <v>67</v>
      </c>
      <c r="C109" s="40" t="s">
        <v>29</v>
      </c>
      <c r="D109" s="67">
        <v>4.1199999999999999E-5</v>
      </c>
      <c r="E109" s="67">
        <v>6.6499999999999999E-7</v>
      </c>
      <c r="F109" s="67">
        <v>2.4899999999999999E-6</v>
      </c>
      <c r="G109" s="67">
        <v>6.6499999999999999E-7</v>
      </c>
      <c r="H109" s="67">
        <v>2.9399999999999999E-8</v>
      </c>
      <c r="I109" s="67">
        <v>0</v>
      </c>
      <c r="J109" s="67">
        <v>1.4800000000000001E-5</v>
      </c>
      <c r="K109" s="67">
        <v>0</v>
      </c>
      <c r="L109" s="67">
        <v>0</v>
      </c>
      <c r="M109" s="67">
        <v>0</v>
      </c>
      <c r="N109" s="67">
        <v>1.0499999999999999E-3</v>
      </c>
      <c r="O109" s="67">
        <v>0</v>
      </c>
      <c r="P109" s="67">
        <v>0</v>
      </c>
      <c r="Q109" s="67">
        <v>2.04E-7</v>
      </c>
      <c r="R109" s="67">
        <v>4.1899999999999998E-7</v>
      </c>
      <c r="S109" s="67">
        <v>1.42E-8</v>
      </c>
      <c r="T109" s="67">
        <v>1.1100000000000001E-3</v>
      </c>
      <c r="U109" s="67">
        <v>-2.3499999999999999E-6</v>
      </c>
    </row>
    <row r="110" spans="2:21" ht="15" thickBot="1" x14ac:dyDescent="0.4">
      <c r="B110" s="39" t="s">
        <v>68</v>
      </c>
      <c r="C110" s="40" t="s">
        <v>29</v>
      </c>
      <c r="D110" s="65">
        <v>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0</v>
      </c>
      <c r="S110" s="65">
        <v>0</v>
      </c>
      <c r="T110" s="65">
        <v>0</v>
      </c>
      <c r="U110" s="65">
        <v>0</v>
      </c>
    </row>
    <row r="111" spans="2:21" ht="15" thickBot="1" x14ac:dyDescent="0.4">
      <c r="B111" s="39" t="s">
        <v>121</v>
      </c>
      <c r="C111" s="40" t="s">
        <v>29</v>
      </c>
      <c r="D111" s="67">
        <v>0</v>
      </c>
      <c r="E111" s="67">
        <v>0</v>
      </c>
      <c r="F111" s="67">
        <v>7.8300000000000002E-3</v>
      </c>
      <c r="G111" s="67">
        <v>0</v>
      </c>
      <c r="H111" s="67">
        <v>3.2000000000000002E-3</v>
      </c>
      <c r="I111" s="67">
        <v>0</v>
      </c>
      <c r="J111" s="67">
        <v>4.5399999999999998E-3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3.0700000000000002E-2</v>
      </c>
      <c r="S111" s="67">
        <v>0</v>
      </c>
      <c r="T111" s="67">
        <v>4.6300000000000001E-2</v>
      </c>
      <c r="U111" s="67">
        <v>0</v>
      </c>
    </row>
    <row r="112" spans="2:21" ht="15" thickBot="1" x14ac:dyDescent="0.4">
      <c r="B112" s="39" t="s">
        <v>122</v>
      </c>
      <c r="C112" s="40" t="s">
        <v>29</v>
      </c>
      <c r="D112" s="65">
        <v>0</v>
      </c>
      <c r="E112" s="65">
        <v>0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65">
        <v>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0</v>
      </c>
      <c r="S112" s="65">
        <v>0</v>
      </c>
      <c r="T112" s="65">
        <v>0</v>
      </c>
      <c r="U112" s="65">
        <v>0</v>
      </c>
    </row>
    <row r="113" spans="2:33" ht="15" thickBot="1" x14ac:dyDescent="0.4">
      <c r="B113" s="39" t="s">
        <v>69</v>
      </c>
      <c r="C113" s="40" t="s">
        <v>37</v>
      </c>
      <c r="D113" s="67">
        <v>0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33" ht="15" thickBot="1" x14ac:dyDescent="0.4">
      <c r="B114" s="39" t="s">
        <v>123</v>
      </c>
      <c r="C114" s="40" t="s">
        <v>111</v>
      </c>
      <c r="D114" s="65">
        <v>12.7</v>
      </c>
      <c r="E114" s="65">
        <v>9.9699999999999997E-2</v>
      </c>
      <c r="F114" s="65">
        <v>0.64900000000000002</v>
      </c>
      <c r="G114" s="65">
        <v>9.9699999999999997E-2</v>
      </c>
      <c r="H114" s="65">
        <v>3.7799999999999999E-3</v>
      </c>
      <c r="I114" s="65">
        <v>0</v>
      </c>
      <c r="J114" s="65">
        <v>2.62</v>
      </c>
      <c r="K114" s="65">
        <v>0</v>
      </c>
      <c r="L114" s="65">
        <v>0</v>
      </c>
      <c r="M114" s="65">
        <v>0</v>
      </c>
      <c r="N114" s="65">
        <v>85.5</v>
      </c>
      <c r="O114" s="65">
        <v>0</v>
      </c>
      <c r="P114" s="65">
        <v>0</v>
      </c>
      <c r="Q114" s="65">
        <v>3.1600000000000003E-2</v>
      </c>
      <c r="R114" s="65">
        <v>0.44400000000000001</v>
      </c>
      <c r="S114" s="65">
        <v>3.3E-3</v>
      </c>
      <c r="T114" s="65">
        <v>102</v>
      </c>
      <c r="U114" s="65">
        <v>-1.21</v>
      </c>
    </row>
    <row r="115" spans="2:33" ht="15" thickBot="1" x14ac:dyDescent="0.4">
      <c r="B115" s="39" t="s">
        <v>172</v>
      </c>
      <c r="C115" s="40" t="s">
        <v>29</v>
      </c>
      <c r="D115" s="67">
        <v>0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33" ht="15" thickBot="1" x14ac:dyDescent="0.4">
      <c r="B116" s="39" t="s">
        <v>173</v>
      </c>
      <c r="C116" s="40" t="s">
        <v>29</v>
      </c>
      <c r="D116" s="65">
        <v>-2.47E-3</v>
      </c>
      <c r="E116" s="65">
        <v>0</v>
      </c>
      <c r="F116" s="65">
        <v>0</v>
      </c>
      <c r="G116" s="65">
        <v>0</v>
      </c>
      <c r="H116" s="65">
        <v>2.47E-3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0</v>
      </c>
      <c r="S116" s="65">
        <v>0</v>
      </c>
      <c r="T116" s="65">
        <v>0</v>
      </c>
      <c r="U116" s="65">
        <v>0</v>
      </c>
    </row>
    <row r="117" spans="2:33" ht="15" thickBot="1" x14ac:dyDescent="0.4">
      <c r="B117" s="39" t="s">
        <v>128</v>
      </c>
      <c r="C117" s="40" t="s">
        <v>78</v>
      </c>
      <c r="D117" s="67">
        <v>0.92100000000000004</v>
      </c>
      <c r="E117" s="67">
        <v>6.4400000000000004E-3</v>
      </c>
      <c r="F117" s="67">
        <v>3.9199999999999999E-2</v>
      </c>
      <c r="G117" s="67">
        <v>6.4400000000000004E-3</v>
      </c>
      <c r="H117" s="67">
        <v>1.95E-4</v>
      </c>
      <c r="I117" s="67">
        <v>0</v>
      </c>
      <c r="J117" s="67">
        <v>0.184</v>
      </c>
      <c r="K117" s="67">
        <v>0</v>
      </c>
      <c r="L117" s="67">
        <v>0</v>
      </c>
      <c r="M117" s="67">
        <v>0</v>
      </c>
      <c r="N117" s="67">
        <v>0.56499999999999995</v>
      </c>
      <c r="O117" s="67">
        <v>0</v>
      </c>
      <c r="P117" s="67">
        <v>0</v>
      </c>
      <c r="Q117" s="67">
        <v>2.0600000000000002E-3</v>
      </c>
      <c r="R117" s="67">
        <v>3.49E-2</v>
      </c>
      <c r="S117" s="67">
        <v>3.3500000000000001E-3</v>
      </c>
      <c r="T117" s="67">
        <v>1.76</v>
      </c>
      <c r="U117" s="67">
        <v>-0.10100000000000001</v>
      </c>
    </row>
    <row r="118" spans="2:33" ht="15" thickBot="1" x14ac:dyDescent="0.4">
      <c r="B118" s="39" t="s">
        <v>129</v>
      </c>
      <c r="C118" s="40" t="s">
        <v>124</v>
      </c>
      <c r="D118" s="65">
        <v>5.5500000000000002E-3</v>
      </c>
      <c r="E118" s="65">
        <v>2.05E-5</v>
      </c>
      <c r="F118" s="65">
        <v>1.73E-4</v>
      </c>
      <c r="G118" s="65">
        <v>2.05E-5</v>
      </c>
      <c r="H118" s="65">
        <v>6.9500000000000002E-7</v>
      </c>
      <c r="I118" s="65">
        <v>0</v>
      </c>
      <c r="J118" s="65">
        <v>2.1299999999999999E-3</v>
      </c>
      <c r="K118" s="65">
        <v>0</v>
      </c>
      <c r="L118" s="65">
        <v>0</v>
      </c>
      <c r="M118" s="65">
        <v>0</v>
      </c>
      <c r="N118" s="65">
        <v>2.8999999999999998E-3</v>
      </c>
      <c r="O118" s="65">
        <v>0</v>
      </c>
      <c r="P118" s="65">
        <v>0</v>
      </c>
      <c r="Q118" s="65">
        <v>6.3899999999999998E-6</v>
      </c>
      <c r="R118" s="65">
        <v>7.0199999999999999E-5</v>
      </c>
      <c r="S118" s="65">
        <v>1.75E-6</v>
      </c>
      <c r="T118" s="65">
        <v>1.09E-2</v>
      </c>
      <c r="U118" s="65">
        <v>-9.8799999999999995E-4</v>
      </c>
    </row>
    <row r="119" spans="2:33" ht="15" thickBot="1" x14ac:dyDescent="0.4">
      <c r="B119" s="39" t="s">
        <v>130</v>
      </c>
      <c r="C119" s="40" t="s">
        <v>125</v>
      </c>
      <c r="D119" s="67">
        <v>2.97E-3</v>
      </c>
      <c r="E119" s="67">
        <v>4.5600000000000004E-6</v>
      </c>
      <c r="F119" s="67">
        <v>7.8800000000000004E-5</v>
      </c>
      <c r="G119" s="67">
        <v>4.5600000000000004E-6</v>
      </c>
      <c r="H119" s="67">
        <v>4.01E-7</v>
      </c>
      <c r="I119" s="67">
        <v>0</v>
      </c>
      <c r="J119" s="67">
        <v>9.8900000000000008E-4</v>
      </c>
      <c r="K119" s="67">
        <v>0</v>
      </c>
      <c r="L119" s="67">
        <v>0</v>
      </c>
      <c r="M119" s="67">
        <v>0</v>
      </c>
      <c r="N119" s="67">
        <v>9.2699999999999998E-4</v>
      </c>
      <c r="O119" s="67">
        <v>0</v>
      </c>
      <c r="P119" s="67">
        <v>0</v>
      </c>
      <c r="Q119" s="67">
        <v>1.5400000000000001E-6</v>
      </c>
      <c r="R119" s="67">
        <v>6.1799999999999998E-5</v>
      </c>
      <c r="S119" s="67">
        <v>1.22E-5</v>
      </c>
      <c r="T119" s="67">
        <v>5.0499999999999998E-3</v>
      </c>
      <c r="U119" s="67">
        <v>-2.9999999999999997E-4</v>
      </c>
    </row>
    <row r="120" spans="2:33" ht="15" thickBot="1" x14ac:dyDescent="0.4">
      <c r="B120" s="39" t="s">
        <v>131</v>
      </c>
      <c r="C120" s="40" t="s">
        <v>126</v>
      </c>
      <c r="D120" s="65">
        <v>7.4399999999999998E-4</v>
      </c>
      <c r="E120" s="65">
        <v>3.32E-6</v>
      </c>
      <c r="F120" s="65">
        <v>5.2299999999999997E-5</v>
      </c>
      <c r="G120" s="65">
        <v>3.32E-6</v>
      </c>
      <c r="H120" s="65">
        <v>1.2700000000000001E-7</v>
      </c>
      <c r="I120" s="65">
        <v>0</v>
      </c>
      <c r="J120" s="65">
        <v>1.45E-4</v>
      </c>
      <c r="K120" s="65">
        <v>0</v>
      </c>
      <c r="L120" s="65">
        <v>0</v>
      </c>
      <c r="M120" s="65">
        <v>0</v>
      </c>
      <c r="N120" s="65">
        <v>2.2100000000000001E-4</v>
      </c>
      <c r="O120" s="65">
        <v>0</v>
      </c>
      <c r="P120" s="65">
        <v>0</v>
      </c>
      <c r="Q120" s="65">
        <v>1.02E-6</v>
      </c>
      <c r="R120" s="65">
        <v>4.5800000000000002E-5</v>
      </c>
      <c r="S120" s="65">
        <v>7.0100000000000004E-7</v>
      </c>
      <c r="T120" s="65">
        <v>1.2199999999999999E-3</v>
      </c>
      <c r="U120" s="65">
        <v>-1.2400000000000001E-4</v>
      </c>
    </row>
    <row r="121" spans="2:33" ht="15" thickBot="1" x14ac:dyDescent="0.4">
      <c r="B121" s="39" t="s">
        <v>171</v>
      </c>
      <c r="C121" s="40" t="s">
        <v>127</v>
      </c>
      <c r="D121" s="67">
        <v>6.3399999999999999E-8</v>
      </c>
      <c r="E121" s="67">
        <v>1.19E-9</v>
      </c>
      <c r="F121" s="67">
        <v>3.3099999999999999E-9</v>
      </c>
      <c r="G121" s="67">
        <v>1.19E-9</v>
      </c>
      <c r="H121" s="67">
        <v>3.4799999999999999E-11</v>
      </c>
      <c r="I121" s="67">
        <v>0</v>
      </c>
      <c r="J121" s="67">
        <v>1.5700000000000002E-8</v>
      </c>
      <c r="K121" s="67">
        <v>0</v>
      </c>
      <c r="L121" s="67">
        <v>0</v>
      </c>
      <c r="M121" s="67">
        <v>0</v>
      </c>
      <c r="N121" s="67">
        <v>5.2100000000000003E-8</v>
      </c>
      <c r="O121" s="67">
        <v>0</v>
      </c>
      <c r="P121" s="67">
        <v>0</v>
      </c>
      <c r="Q121" s="67">
        <v>3.6099999999999999E-10</v>
      </c>
      <c r="R121" s="67">
        <v>1.7100000000000001E-9</v>
      </c>
      <c r="S121" s="67">
        <v>3.2399999999999999E-11</v>
      </c>
      <c r="T121" s="67">
        <v>1.3899999999999999E-7</v>
      </c>
      <c r="U121" s="67">
        <v>-4.6099999999999996E-9</v>
      </c>
    </row>
    <row r="122" spans="2:33" ht="15" thickBot="1" x14ac:dyDescent="0.4">
      <c r="B122" s="39" t="s">
        <v>174</v>
      </c>
      <c r="C122" s="87" t="s">
        <v>95</v>
      </c>
      <c r="D122" s="65">
        <v>1.47E-4</v>
      </c>
      <c r="E122" s="65">
        <v>2.2600000000000001E-8</v>
      </c>
      <c r="F122" s="65">
        <v>6.0100000000000005E-7</v>
      </c>
      <c r="G122" s="65">
        <v>2.2600000000000001E-8</v>
      </c>
      <c r="H122" s="65">
        <v>1.26E-9</v>
      </c>
      <c r="I122" s="65">
        <v>0</v>
      </c>
      <c r="J122" s="65">
        <v>7.5500000000000006E-5</v>
      </c>
      <c r="K122" s="65">
        <v>0</v>
      </c>
      <c r="L122" s="65">
        <v>0</v>
      </c>
      <c r="M122" s="65">
        <v>0</v>
      </c>
      <c r="N122" s="65">
        <v>2.2500000000000001E-5</v>
      </c>
      <c r="O122" s="65">
        <v>0</v>
      </c>
      <c r="P122" s="65">
        <v>0</v>
      </c>
      <c r="Q122" s="65">
        <v>1.29E-8</v>
      </c>
      <c r="R122" s="65">
        <v>1.4500000000000001E-8</v>
      </c>
      <c r="S122" s="65">
        <v>8.2099999999999996E-10</v>
      </c>
      <c r="T122" s="65">
        <v>2.4499999999999999E-4</v>
      </c>
      <c r="U122" s="65">
        <v>-1.8E-5</v>
      </c>
    </row>
    <row r="123" spans="2:33" ht="15" thickBot="1" x14ac:dyDescent="0.4">
      <c r="B123" s="39" t="s">
        <v>175</v>
      </c>
      <c r="C123" s="87" t="s">
        <v>37</v>
      </c>
      <c r="D123" s="67">
        <v>11.5</v>
      </c>
      <c r="E123" s="67">
        <v>9.8400000000000001E-2</v>
      </c>
      <c r="F123" s="67">
        <v>0.57099999999999995</v>
      </c>
      <c r="G123" s="67">
        <v>9.8400000000000001E-2</v>
      </c>
      <c r="H123" s="67">
        <v>3.65E-3</v>
      </c>
      <c r="I123" s="67">
        <v>0</v>
      </c>
      <c r="J123" s="67">
        <v>2.37</v>
      </c>
      <c r="K123" s="67">
        <v>0</v>
      </c>
      <c r="L123" s="67">
        <v>0</v>
      </c>
      <c r="M123" s="67">
        <v>0</v>
      </c>
      <c r="N123" s="67">
        <v>79.099999999999994</v>
      </c>
      <c r="O123" s="67">
        <v>0</v>
      </c>
      <c r="P123" s="67">
        <v>0</v>
      </c>
      <c r="Q123" s="67">
        <v>3.1E-2</v>
      </c>
      <c r="R123" s="67">
        <v>0.439</v>
      </c>
      <c r="S123" s="67">
        <v>3.0899999999999999E-3</v>
      </c>
      <c r="T123" s="67">
        <v>94.2</v>
      </c>
      <c r="U123" s="67">
        <v>-1.1100000000000001</v>
      </c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</row>
    <row r="124" spans="2:33" x14ac:dyDescent="0.35"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</row>
    <row r="125" spans="2:33" x14ac:dyDescent="0.35"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</row>
    <row r="126" spans="2:33" x14ac:dyDescent="0.35"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</row>
    <row r="127" spans="2:33" x14ac:dyDescent="0.35"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</row>
    <row r="128" spans="2:33" x14ac:dyDescent="0.35"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</row>
    <row r="129" spans="4:33" x14ac:dyDescent="0.35"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</row>
    <row r="130" spans="4:33" x14ac:dyDescent="0.35"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</row>
    <row r="131" spans="4:33" x14ac:dyDescent="0.35"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</row>
    <row r="132" spans="4:33" x14ac:dyDescent="0.35"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</row>
    <row r="133" spans="4:33" x14ac:dyDescent="0.35"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</row>
    <row r="134" spans="4:33" x14ac:dyDescent="0.35"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</row>
    <row r="135" spans="4:33" x14ac:dyDescent="0.35"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</row>
    <row r="136" spans="4:33" x14ac:dyDescent="0.35"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</row>
    <row r="137" spans="4:33" x14ac:dyDescent="0.35"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</row>
    <row r="138" spans="4:33" x14ac:dyDescent="0.35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</row>
    <row r="139" spans="4:33" x14ac:dyDescent="0.35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</row>
    <row r="140" spans="4:33" x14ac:dyDescent="0.35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</row>
    <row r="141" spans="4:33" x14ac:dyDescent="0.35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spans="4:33" x14ac:dyDescent="0.35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</row>
    <row r="143" spans="4:33" x14ac:dyDescent="0.35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</row>
    <row r="144" spans="4:33" x14ac:dyDescent="0.35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</row>
    <row r="145" spans="4:33" x14ac:dyDescent="0.35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</row>
    <row r="146" spans="4:33" x14ac:dyDescent="0.35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</row>
    <row r="147" spans="4:33" x14ac:dyDescent="0.35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</row>
    <row r="148" spans="4:33" x14ac:dyDescent="0.35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spans="4:33" x14ac:dyDescent="0.35"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</row>
    <row r="150" spans="4:33" x14ac:dyDescent="0.35"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</row>
    <row r="151" spans="4:33" x14ac:dyDescent="0.35"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</row>
    <row r="152" spans="4:33" x14ac:dyDescent="0.35"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</row>
    <row r="153" spans="4:33" x14ac:dyDescent="0.35"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</row>
    <row r="154" spans="4:33" x14ac:dyDescent="0.35"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</row>
    <row r="155" spans="4:33" x14ac:dyDescent="0.35"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</row>
    <row r="156" spans="4:33" x14ac:dyDescent="0.35"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</row>
    <row r="157" spans="4:33" x14ac:dyDescent="0.35"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</row>
    <row r="158" spans="4:33" x14ac:dyDescent="0.35"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</row>
    <row r="159" spans="4:33" x14ac:dyDescent="0.35"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</row>
    <row r="160" spans="4:33" x14ac:dyDescent="0.35"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</row>
    <row r="161" spans="4:33" x14ac:dyDescent="0.35"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</row>
    <row r="162" spans="4:33" x14ac:dyDescent="0.35"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</row>
    <row r="163" spans="4:33" x14ac:dyDescent="0.35"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</row>
    <row r="164" spans="4:33" x14ac:dyDescent="0.35"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</row>
    <row r="165" spans="4:33" x14ac:dyDescent="0.35"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</row>
    <row r="166" spans="4:33" x14ac:dyDescent="0.35">
      <c r="D166" s="71"/>
    </row>
    <row r="167" spans="4:33" x14ac:dyDescent="0.35">
      <c r="D167" s="71"/>
    </row>
    <row r="168" spans="4:33" x14ac:dyDescent="0.35">
      <c r="D168" s="71"/>
    </row>
    <row r="169" spans="4:33" x14ac:dyDescent="0.35">
      <c r="D169" s="71"/>
    </row>
    <row r="170" spans="4:33" x14ac:dyDescent="0.35">
      <c r="D170" s="71"/>
    </row>
    <row r="171" spans="4:33" x14ac:dyDescent="0.35">
      <c r="D171" s="71"/>
    </row>
    <row r="172" spans="4:33" x14ac:dyDescent="0.35">
      <c r="D172" s="71"/>
    </row>
    <row r="173" spans="4:33" x14ac:dyDescent="0.35">
      <c r="D173" s="71"/>
    </row>
    <row r="174" spans="4:33" x14ac:dyDescent="0.35">
      <c r="D174" s="71"/>
    </row>
    <row r="175" spans="4:33" x14ac:dyDescent="0.35">
      <c r="D175" s="71"/>
    </row>
    <row r="176" spans="4:33" x14ac:dyDescent="0.35">
      <c r="D176" s="71"/>
    </row>
    <row r="177" spans="4:4" x14ac:dyDescent="0.35">
      <c r="D177" s="71"/>
    </row>
    <row r="178" spans="4:4" x14ac:dyDescent="0.35">
      <c r="D178" s="71"/>
    </row>
    <row r="179" spans="4:4" x14ac:dyDescent="0.35">
      <c r="D179" s="71"/>
    </row>
    <row r="180" spans="4:4" x14ac:dyDescent="0.35">
      <c r="D180" s="71"/>
    </row>
    <row r="181" spans="4:4" x14ac:dyDescent="0.35">
      <c r="D181" s="71"/>
    </row>
  </sheetData>
  <mergeCells count="7">
    <mergeCell ref="D28:F28"/>
    <mergeCell ref="I28:O28"/>
    <mergeCell ref="P28:S28"/>
    <mergeCell ref="C14:D14"/>
    <mergeCell ref="C15:D15"/>
    <mergeCell ref="E15:F15"/>
    <mergeCell ref="E14:F14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List Box 1">
              <controlPr locked="0"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79"/>
  <sheetViews>
    <sheetView showGridLines="0" zoomScale="110" zoomScaleNormal="110" workbookViewId="0">
      <selection activeCell="E16" sqref="E16"/>
    </sheetView>
  </sheetViews>
  <sheetFormatPr baseColWidth="10" defaultRowHeight="14.5" x14ac:dyDescent="0.35"/>
  <cols>
    <col min="2" max="2" width="48" customWidth="1"/>
    <col min="3" max="4" width="14.81640625" customWidth="1"/>
    <col min="5" max="5" width="14.7265625" style="5" customWidth="1"/>
    <col min="6" max="16" width="14.81640625" style="5" customWidth="1"/>
    <col min="17" max="17" width="21.54296875" customWidth="1"/>
    <col min="18" max="18" width="11.453125" customWidth="1"/>
    <col min="19" max="19" width="16.81640625" customWidth="1"/>
    <col min="20" max="20" width="9.26953125" customWidth="1"/>
    <col min="21" max="21" width="12" customWidth="1"/>
    <col min="22" max="22" width="8" customWidth="1"/>
    <col min="23" max="23" width="3" customWidth="1"/>
    <col min="24" max="24" width="13.26953125" customWidth="1"/>
    <col min="25" max="25" width="14.26953125" customWidth="1"/>
    <col min="26" max="26" width="12.54296875" customWidth="1"/>
    <col min="27" max="27" width="13.26953125" customWidth="1"/>
    <col min="28" max="28" width="14.26953125" customWidth="1"/>
    <col min="29" max="29" width="12.54296875" customWidth="1"/>
    <col min="30" max="30" width="15.453125" customWidth="1"/>
    <col min="31" max="35" width="12.54296875" customWidth="1"/>
  </cols>
  <sheetData>
    <row r="1" spans="1:40" ht="26" x14ac:dyDescent="0.6">
      <c r="A1" s="32" t="str">
        <f>'Impacts Unité Fonctionnelle'!A1</f>
        <v>REVOLUT</v>
      </c>
      <c r="V1" s="78"/>
      <c r="W1" s="78"/>
      <c r="X1" s="78"/>
      <c r="Y1" s="78"/>
      <c r="Z1" s="78"/>
      <c r="AA1" s="78"/>
      <c r="AB1" s="78"/>
      <c r="AC1" s="79" t="s">
        <v>62</v>
      </c>
      <c r="AD1" s="79"/>
      <c r="AE1" s="79"/>
      <c r="AF1" s="79" t="s">
        <v>36</v>
      </c>
      <c r="AG1" s="79"/>
      <c r="AH1" s="79"/>
      <c r="AI1" s="79" t="s">
        <v>63</v>
      </c>
      <c r="AJ1" s="79"/>
      <c r="AK1" s="79"/>
      <c r="AL1" s="79" t="s">
        <v>64</v>
      </c>
      <c r="AM1" s="79"/>
      <c r="AN1" s="79"/>
    </row>
    <row r="2" spans="1:40" ht="26" x14ac:dyDescent="0.6">
      <c r="A2" s="27" t="str">
        <f>'Impacts Unité Fonctionnelle'!A2</f>
        <v>Caisson d’extraction basse consommation à entrainement direct, C4</v>
      </c>
      <c r="V2" s="79" t="s">
        <v>45</v>
      </c>
      <c r="W2" s="78"/>
      <c r="X2" s="79" t="s">
        <v>45</v>
      </c>
      <c r="Y2" s="78"/>
      <c r="Z2" s="78"/>
      <c r="AA2" s="78"/>
      <c r="AB2" s="78"/>
      <c r="AC2" s="80" t="s">
        <v>40</v>
      </c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x14ac:dyDescent="0.35">
      <c r="A3" s="51" t="s">
        <v>16</v>
      </c>
      <c r="V3" s="79">
        <v>2</v>
      </c>
      <c r="W3" s="78"/>
      <c r="X3" s="79">
        <v>1</v>
      </c>
      <c r="Y3" s="78" t="s">
        <v>41</v>
      </c>
      <c r="Z3" s="78" t="s">
        <v>42</v>
      </c>
      <c r="AA3" s="78" t="s">
        <v>43</v>
      </c>
      <c r="AB3" s="78"/>
      <c r="AC3" s="79" t="s">
        <v>34</v>
      </c>
      <c r="AD3" s="79" t="s">
        <v>35</v>
      </c>
      <c r="AE3" s="79" t="s">
        <v>32</v>
      </c>
      <c r="AF3" s="79" t="s">
        <v>34</v>
      </c>
      <c r="AG3" s="79" t="s">
        <v>35</v>
      </c>
      <c r="AH3" s="79" t="s">
        <v>32</v>
      </c>
      <c r="AI3" s="79" t="s">
        <v>34</v>
      </c>
      <c r="AJ3" s="79" t="s">
        <v>35</v>
      </c>
      <c r="AK3" s="79" t="s">
        <v>32</v>
      </c>
      <c r="AL3" s="79" t="s">
        <v>34</v>
      </c>
      <c r="AM3" s="79" t="s">
        <v>35</v>
      </c>
      <c r="AN3" s="79" t="s">
        <v>32</v>
      </c>
    </row>
    <row r="4" spans="1:40" x14ac:dyDescent="0.35">
      <c r="V4" s="81" t="s">
        <v>33</v>
      </c>
      <c r="W4" s="78"/>
      <c r="X4" s="78" t="str">
        <f>'Impacts Unité Fonctionnelle'!X4</f>
        <v>REVOLUT 3500</v>
      </c>
      <c r="Y4" s="84">
        <f>'Impacts Unité Fonctionnelle'!Y4</f>
        <v>28.67</v>
      </c>
      <c r="Z4" s="84">
        <f>'Impacts Unité Fonctionnelle'!Z4</f>
        <v>2.5299999999999998</v>
      </c>
      <c r="AA4" s="84">
        <f>'Impacts Unité Fonctionnelle'!AA4</f>
        <v>31.200000000000003</v>
      </c>
      <c r="AB4" s="78"/>
      <c r="AC4" s="83">
        <f>'Impacts Unité Fonctionnelle'!AC4</f>
        <v>0.66</v>
      </c>
      <c r="AD4" s="83">
        <f>'Impacts Unité Fonctionnelle'!AD4</f>
        <v>1</v>
      </c>
      <c r="AE4" s="83">
        <f>'Impacts Unité Fonctionnelle'!AE4</f>
        <v>0.23</v>
      </c>
      <c r="AF4" s="83">
        <f>'Impacts Unité Fonctionnelle'!AF4</f>
        <v>0.66</v>
      </c>
      <c r="AG4" s="83">
        <f>'Impacts Unité Fonctionnelle'!AG4</f>
        <v>1</v>
      </c>
      <c r="AH4" s="83">
        <f>'Impacts Unité Fonctionnelle'!AH4</f>
        <v>0.23</v>
      </c>
      <c r="AI4" s="83">
        <f>'Impacts Unité Fonctionnelle'!AI4</f>
        <v>0.49</v>
      </c>
      <c r="AJ4" s="83">
        <f>'Impacts Unité Fonctionnelle'!AJ4</f>
        <v>1</v>
      </c>
      <c r="AK4" s="83">
        <f>'Impacts Unité Fonctionnelle'!AK4</f>
        <v>0.71</v>
      </c>
      <c r="AL4" s="83">
        <f>'Impacts Unité Fonctionnelle'!AL4</f>
        <v>0.66</v>
      </c>
      <c r="AM4" s="83">
        <f>'Impacts Unité Fonctionnelle'!AM4</f>
        <v>1</v>
      </c>
      <c r="AN4" s="83">
        <f>'Impacts Unité Fonctionnelle'!AN4</f>
        <v>0.23</v>
      </c>
    </row>
    <row r="5" spans="1:40" x14ac:dyDescent="0.35">
      <c r="B5" s="30" t="s">
        <v>39</v>
      </c>
      <c r="C5" s="9"/>
      <c r="D5" s="9"/>
      <c r="E5" s="31"/>
      <c r="F5" s="31"/>
      <c r="G5" s="31"/>
      <c r="H5" s="31"/>
      <c r="V5" s="81" t="s">
        <v>31</v>
      </c>
      <c r="W5" s="78"/>
      <c r="X5" s="78"/>
      <c r="Y5" s="84"/>
      <c r="Z5" s="84"/>
      <c r="AA5" s="84"/>
      <c r="AB5" s="78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x14ac:dyDescent="0.35">
      <c r="B6" s="30"/>
      <c r="C6" s="9"/>
      <c r="D6" s="9"/>
      <c r="E6" s="31"/>
      <c r="F6" s="31"/>
      <c r="G6" s="31"/>
      <c r="H6" s="31"/>
      <c r="V6" s="81" t="s">
        <v>32</v>
      </c>
      <c r="W6" s="84"/>
      <c r="X6" s="78"/>
      <c r="Y6" s="84"/>
      <c r="Z6" s="84"/>
      <c r="AA6" s="84"/>
      <c r="AB6" s="78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x14ac:dyDescent="0.35">
      <c r="B7" s="30"/>
      <c r="C7" s="9"/>
      <c r="D7" s="9"/>
      <c r="E7" s="31"/>
      <c r="F7" s="31"/>
      <c r="G7" s="31"/>
      <c r="H7" s="31"/>
      <c r="V7" s="78"/>
      <c r="W7" s="84"/>
      <c r="X7" s="78"/>
      <c r="Y7" s="84"/>
      <c r="Z7" s="84"/>
      <c r="AA7" s="84"/>
      <c r="AB7" s="78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x14ac:dyDescent="0.35">
      <c r="B8" s="30"/>
      <c r="C8" s="9"/>
      <c r="D8" s="9"/>
      <c r="E8" s="31"/>
      <c r="F8" s="31"/>
      <c r="G8" s="31"/>
      <c r="H8" s="31"/>
      <c r="V8" s="79" t="s">
        <v>44</v>
      </c>
      <c r="W8" s="84"/>
      <c r="X8" s="78"/>
      <c r="Y8" s="84"/>
      <c r="Z8" s="84"/>
      <c r="AA8" s="84"/>
      <c r="AB8" s="78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x14ac:dyDescent="0.35">
      <c r="B9" s="30"/>
      <c r="C9" s="9"/>
      <c r="D9" s="9"/>
      <c r="E9" s="31"/>
      <c r="F9" s="31"/>
      <c r="G9" s="31"/>
      <c r="H9" s="31"/>
      <c r="I9" s="8"/>
      <c r="J9" s="8"/>
      <c r="K9" s="8"/>
      <c r="V9" s="79">
        <f>V3*100+X3</f>
        <v>201</v>
      </c>
      <c r="W9" s="78"/>
      <c r="X9" s="78"/>
      <c r="Y9" s="84"/>
      <c r="Z9" s="84"/>
      <c r="AA9" s="84"/>
      <c r="AB9" s="78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x14ac:dyDescent="0.35">
      <c r="B10" s="30"/>
      <c r="C10" s="9"/>
      <c r="D10" s="9"/>
      <c r="E10" s="31"/>
      <c r="F10" s="31"/>
      <c r="G10" s="31"/>
      <c r="H10" s="31"/>
      <c r="I10" s="8"/>
      <c r="J10" s="8"/>
      <c r="K10" s="8"/>
      <c r="V10" s="78"/>
      <c r="W10" s="78"/>
      <c r="X10" s="78"/>
      <c r="Y10" s="84"/>
      <c r="Z10" s="84"/>
      <c r="AA10" s="84"/>
      <c r="AB10" s="78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x14ac:dyDescent="0.35">
      <c r="B11" s="30"/>
      <c r="C11" s="9"/>
      <c r="D11" s="9"/>
      <c r="E11" s="31"/>
      <c r="F11" s="31"/>
      <c r="G11" s="31"/>
      <c r="H11" s="31"/>
      <c r="I11" s="8"/>
      <c r="J11" s="8"/>
      <c r="K11" s="8"/>
      <c r="V11" s="78"/>
      <c r="W11" s="78"/>
      <c r="X11" s="78"/>
      <c r="Y11" s="84"/>
      <c r="Z11" s="84"/>
      <c r="AA11" s="84"/>
      <c r="AB11" s="78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x14ac:dyDescent="0.35">
      <c r="B12" s="30"/>
      <c r="C12" s="9"/>
      <c r="D12" s="9"/>
      <c r="E12" s="31"/>
      <c r="F12" s="31"/>
      <c r="G12" s="31"/>
      <c r="H12" s="31"/>
      <c r="I12" s="8"/>
      <c r="J12" s="8"/>
      <c r="K12" s="8"/>
      <c r="Q12" s="78"/>
      <c r="R12" s="78"/>
      <c r="S12" s="78"/>
      <c r="T12" s="84"/>
      <c r="U12" s="84"/>
      <c r="V12" s="84"/>
      <c r="W12" s="78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40" ht="15" thickBot="1" x14ac:dyDescent="0.4">
      <c r="B13" s="30"/>
      <c r="C13" s="9"/>
      <c r="D13" s="9"/>
      <c r="E13" s="41" t="s">
        <v>23</v>
      </c>
      <c r="F13" s="31"/>
      <c r="G13" s="31"/>
      <c r="H13" s="31"/>
      <c r="I13" s="8"/>
      <c r="J13" s="8"/>
      <c r="K13" s="8"/>
      <c r="Q13" s="78"/>
      <c r="R13" s="78"/>
      <c r="S13" s="78"/>
      <c r="T13" s="84"/>
      <c r="U13" s="84"/>
      <c r="V13" s="84"/>
      <c r="W13" s="78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40" ht="15" thickBot="1" x14ac:dyDescent="0.4">
      <c r="B14" s="15" t="s">
        <v>30</v>
      </c>
      <c r="C14" s="102" t="str">
        <f>IF($X$3=1,X4,IF($X$3=2,X5,IF($X$3=3,X6,IF($X$3=4,X7,IF($X$3=5,X8,IF($X$3=6,X9,IF($X$3=7,X10,IF($X$3=8,X11,IF($X$3=9,S12,S13)))))))))</f>
        <v>REVOLUT 3500</v>
      </c>
      <c r="D14" s="103"/>
      <c r="E14" s="108" t="str">
        <f>'Impacts Unité Fonctionnelle'!E14</f>
        <v>REVOLUT 3500</v>
      </c>
      <c r="F14" s="109"/>
      <c r="G14" s="31"/>
      <c r="H14" s="31"/>
      <c r="I14" s="29"/>
      <c r="J14" s="29"/>
      <c r="K14" s="29"/>
    </row>
    <row r="15" spans="1:40" ht="15" thickBot="1" x14ac:dyDescent="0.4">
      <c r="B15" s="16" t="s">
        <v>10</v>
      </c>
      <c r="C15" s="104" t="str">
        <f>IF($V$3=1,V4,IF($V$3=2,V5,V6))</f>
        <v>Collectif Hygroréglable</v>
      </c>
      <c r="D15" s="105"/>
      <c r="E15" s="106" t="str">
        <f>'Impacts Unité Fonctionnelle'!E15</f>
        <v>Collectif hygroréglable</v>
      </c>
      <c r="F15" s="107"/>
      <c r="G15" s="31"/>
      <c r="H15" s="31"/>
      <c r="I15" s="29"/>
      <c r="J15" s="29"/>
      <c r="K15" s="29"/>
    </row>
    <row r="16" spans="1:40" ht="15" thickBot="1" x14ac:dyDescent="0.4">
      <c r="B16" s="15" t="s">
        <v>28</v>
      </c>
      <c r="C16" s="43">
        <f>IF($X$3=1,Y4,IF($X$3=2,Y5,IF($X$3=3,Y6,IF($X$3=4,Y7,IF($X$3=5,Y8,IF($X$3=6,Y9,IF($X$3=7,Y10,IF($X$3=8,Y11,IF($X$3=9,T12,T13)))))))))</f>
        <v>28.67</v>
      </c>
      <c r="D16" s="44" t="s">
        <v>29</v>
      </c>
      <c r="E16" s="47">
        <f>'Impacts Unité Fonctionnelle'!E16</f>
        <v>28.7</v>
      </c>
      <c r="F16" s="48" t="s">
        <v>29</v>
      </c>
      <c r="G16" s="31"/>
      <c r="H16" s="31"/>
      <c r="I16" s="29"/>
      <c r="J16" s="29"/>
      <c r="K16" s="29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ht="15" thickBot="1" x14ac:dyDescent="0.4">
      <c r="B17" s="16" t="s">
        <v>17</v>
      </c>
      <c r="C17" s="45">
        <f>IF($X$3=1,Z4,IF($X$3=2,Z5,IF($X$3=3,Z6,IF($X$3=4,Z7,IF($X$3=5,Z8,IF($X$3=6,Z9,IF($X$3=7,Z10,IF($X$3=8,Z11,IF($X$3=9,U12,U13)))))))))</f>
        <v>2.5299999999999998</v>
      </c>
      <c r="D17" s="46" t="s">
        <v>29</v>
      </c>
      <c r="E17" s="49">
        <f>'Impacts Unité Fonctionnelle'!E17</f>
        <v>2.5</v>
      </c>
      <c r="F17" s="50" t="s">
        <v>29</v>
      </c>
      <c r="G17" s="31"/>
      <c r="H17" s="31"/>
      <c r="I17" s="29"/>
      <c r="J17" s="29"/>
      <c r="K17" s="29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15" thickBot="1" x14ac:dyDescent="0.4">
      <c r="B18" s="15" t="s">
        <v>18</v>
      </c>
      <c r="C18" s="43">
        <f>IF($X$3=1,AA4,IF($X$3=2,AA5,IF($X$3=3,AA6,IF($X$3=4,AA7,IF($X$3=5,AA8,IF($X$3=6,AA9,IF($X$3=7,AA10,IF($X$3=8,AA11,IF($X$3=9,V12,V13)))))))))</f>
        <v>31.200000000000003</v>
      </c>
      <c r="D18" s="44" t="s">
        <v>29</v>
      </c>
      <c r="E18" s="47">
        <f>'Impacts Unité Fonctionnelle'!E18</f>
        <v>31.2</v>
      </c>
      <c r="F18" s="48" t="s">
        <v>29</v>
      </c>
      <c r="G18" s="31"/>
      <c r="H18" s="31"/>
      <c r="I18" s="29"/>
      <c r="J18" s="29"/>
      <c r="K18" s="29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s="6" customFormat="1" ht="17" thickBot="1" x14ac:dyDescent="0.4">
      <c r="A19"/>
      <c r="B19" s="73" t="s">
        <v>73</v>
      </c>
      <c r="C19" s="74">
        <v>700</v>
      </c>
      <c r="D19" s="75" t="s">
        <v>74</v>
      </c>
      <c r="E19" s="110" t="s">
        <v>71</v>
      </c>
      <c r="F19" s="111"/>
      <c r="G19" s="31"/>
      <c r="H19" s="31"/>
      <c r="I19" s="28"/>
      <c r="J19" s="28"/>
      <c r="K19" s="28"/>
      <c r="L19" s="5"/>
      <c r="M19" s="5"/>
      <c r="N19" s="5"/>
      <c r="O19" s="5"/>
      <c r="P19" s="5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6" customFormat="1" ht="15.75" customHeight="1" x14ac:dyDescent="0.35">
      <c r="A20"/>
      <c r="B20" s="33"/>
      <c r="C20" s="33"/>
      <c r="D20" s="33"/>
      <c r="E20" s="33"/>
      <c r="F20" s="33"/>
      <c r="G20" s="31"/>
      <c r="H20" s="31"/>
      <c r="I20" s="28"/>
      <c r="J20" s="28"/>
      <c r="K20" s="28"/>
      <c r="L20" s="5"/>
      <c r="M20" s="5"/>
      <c r="N20" s="5"/>
      <c r="O20" s="5"/>
      <c r="P20" s="5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35">
      <c r="X21" s="8"/>
      <c r="Y21" s="8"/>
      <c r="Z21" s="8"/>
    </row>
    <row r="22" spans="1:35" ht="29.5" thickBot="1" x14ac:dyDescent="0.4">
      <c r="B22" s="12"/>
      <c r="C22" s="13" t="s">
        <v>19</v>
      </c>
      <c r="D22" s="13" t="s">
        <v>20</v>
      </c>
      <c r="E22" s="13" t="s">
        <v>21</v>
      </c>
      <c r="F22" s="13" t="s">
        <v>27</v>
      </c>
      <c r="G22" s="13" t="s">
        <v>70</v>
      </c>
      <c r="H22" s="14" t="s">
        <v>22</v>
      </c>
      <c r="X22" s="8"/>
      <c r="Y22" s="8"/>
      <c r="Z22" s="8"/>
    </row>
    <row r="23" spans="1:35" ht="15" thickBot="1" x14ac:dyDescent="0.4">
      <c r="B23" s="15" t="s">
        <v>23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8">
        <v>1</v>
      </c>
      <c r="X23" s="8"/>
      <c r="Y23" s="8"/>
      <c r="Z23" s="8"/>
    </row>
    <row r="24" spans="1:35" x14ac:dyDescent="0.35">
      <c r="B24" s="16" t="s">
        <v>24</v>
      </c>
      <c r="C24" s="19">
        <f>(IF($V$9=101,$AC$4,IF($V$9=102,$AC$5,IF($V$9=103,$AC$6,IF($V$9=104,$AC$7,IF($V$9=105,$AC$8,IF($V$9=106,$AC$9,IF($V$9=107,$AC$10,IF($V$9=108,$AC$11,IF($V$9=109,$X$12,IF($V$9=110,$X$13,IF($V$9=201,$AD$4,IF($V$9=202,$AD$5,IF($V$9=203,$AD$6,IF($V$9=204,$AD$7,IF($V$9=205,$AD$8,IF($V$9=206,$AD$9,IF($V$9=207,$AD$10,IF($V$9=208,$AD$11,IF($V$9=209,$Y$12,IF($V$9=210,$Y$13,IF($V$9=301,$AE$4,IF($V$9=302,$AE$5,IF($V$9=303,$AE$6,IF($V$9=304,$AE$7,IF($V$9=305,$AE$8,IF($V$9=306,$AE$9,IF($V$9=307,$AE$10,IF($V$9=308,$AE$11,IF($V$9=309,$Z$12,$Z$13))))))))))))))))))))))))))))))</f>
        <v>1</v>
      </c>
      <c r="D24" s="19">
        <f>(IF($V$9=101,$AC$4,IF($V$9=102,$AC$5,IF($V$9=103,$AC$6,IF($V$9=104,$AC$7,IF($V$9=105,$AC$8,IF($V$9=106,$AC$9,IF($V$9=107,$AC$10,IF($V$9=108,$AC$11,IF($V$9=109,$X$12,IF($V$9=110,$X$13,IF($V$9=201,$AD$4,IF($V$9=202,$AD$5,IF($V$9=203,$AD$6,IF($V$9=204,$AD$7,IF($V$9=205,$AD$8,IF($V$9=206,$AD$9,IF($V$9=207,$AD$10,IF($V$9=208,$AD$11,IF($V$9=209,$Y$12,IF($V$9=210,$Y$13,IF($V$9=301,$AE$4,IF($V$9=302,$AE$5,IF($V$9=303,$AE$6,IF($V$9=304,$AE$7,IF($V$9=305,$AE$8,IF($V$9=306,$AE$9,IF($V$9=307,$AE$10,IF($V$9=308,$AE$11,IF($V$9=309,$Z$12,$Z$13))))))))))))))))))))))))))))))</f>
        <v>1</v>
      </c>
      <c r="E24" s="19">
        <f>(IF($V$9=101,$AF$4,IF($V$9=102,$AF$5,IF($V$9=103,$AF$6,IF($V$9=104,$AF$7,IF($V$9=105,$AF$8,IF($V$9=106,$AF$9,IF($V$9=107,$AF$10,IF($V$9=108,$AF$11,IF($V$9=109,$AA$12,IF($V$9=110,$AA$13,IF($V$9=201,$AG$4,IF($V$9=202,$AG$5,IF($V$9=203,$AG$6,IF($V$9=204,$AG$7,IF($V$9=205,$AG$8,IF($V$9=206,$AG$9,IF($V$9=207,$AG$10,IF($V$9=208,$AG$11,IF($V$9=209,$AB$12,IF($V$9=210,$AB$13,IF($V$9=301,$AH$4,IF($V$9=302,$AH$5,IF($V$9=303,$AH$6,IF($V$9=304,$AH$7,IF($V$9=305,$AH$8,IF($V$9=306,$AH$9,IF($V$9=307,$AH$10,IF($V$9=308,$AH$11,IF($V$9=309,$AC$12,$AC$13))))))))))))))))))))))))))))))</f>
        <v>1</v>
      </c>
      <c r="F24" s="19">
        <f>(IF($V$9=101,$AI$4,IF($V$9=102,$AI$5,IF($V$9=103,$AI$6,IF($V$9=104,$AI$7,IF($V$9=105,$AI$8,IF($V$9=106,$AI$9,IF($V$9=107,$AI$10,IF($V$9=108,$AI$11,IF($V$9=109,$AD$12,IF($V$9=110,$AD$13,IF($V$9=201,$AJ$4,IF($V$9=202,$AJ$5,IF($V$9=203,$AJ$6,IF($V$9=204,$AJ$7,IF($V$9=205,$AJ$8,IF($V$9=206,$AJ$9,IF($V$9=207,$AJ$10,IF($V$9=208,$AJ$11,IF($V$9=209,$AE$12,IF($V$9=210,$AE$13,IF($V$9=301,$AK$4,IF($V$9=302,$AK$5,IF($V$9=303,$AK$6,IF($V$9=304,$AK$7,IF($V$9=305,$AK$8,IF($V$9=306,$AK$9,IF($V$9=307,$AK$10,IF($V$9=308,$AK$11,IF($V$9=309,$AF$12,$AF$13))))))))))))))))))))))))))))))</f>
        <v>1</v>
      </c>
      <c r="G24" s="19">
        <v>1</v>
      </c>
      <c r="H24" s="20">
        <f>(IF($V$9=101,$AL$4,IF($V$9=102,$AL$5,IF($V$9=103,$AL$6,IF($V$9=104,$AL$7,IF($V$9=105,$AL$8,IF($V$9=106,$AL$9,IF($V$9=107,$AL$10,IF($V$9=108,$AL$11,IF($V$9=109,$AG$12,IF($V$9=110,$AG$13,IF($V$9=201,$AM$4,IF($V$9=202,$AM$5,IF($V$9=203,$AM$6,IF($V$9=204,$AM$7,IF($V$9=205,$AM$8,IF($V$9=206,$AM$9,IF($V$9=207,$AM$10,IF($V$9=208,$AM$11,IF($V$9=209,$AH$12,IF($V$9=210,$AH$13,IF($V$9=301,$AN$4,IF($V$9=302,$AN$5,IF($V$9=303,$AN$6,IF($V$9=304,$AN$7,IF($V$9=305,$AN$8,IF($V$9=306,$AN$9,IF($V$9=307,$AN$10,IF($V$9=308,$AN$11,IF($V$9=309,$AI$12,$AI$13))))))))))))))))))))))))))))))</f>
        <v>1</v>
      </c>
      <c r="X24" s="8"/>
      <c r="Y24" s="8"/>
      <c r="Z24" s="8"/>
    </row>
    <row r="25" spans="1:35" ht="15" thickBot="1" x14ac:dyDescent="0.4"/>
    <row r="26" spans="1:35" ht="30.5" thickBot="1" x14ac:dyDescent="0.65">
      <c r="A26" s="25" t="s">
        <v>60</v>
      </c>
      <c r="B26" s="69"/>
      <c r="G26" s="76">
        <f>C19</f>
        <v>700</v>
      </c>
      <c r="H26" s="77" t="s">
        <v>75</v>
      </c>
      <c r="I26" s="51" t="s">
        <v>72</v>
      </c>
    </row>
    <row r="27" spans="1:35" x14ac:dyDescent="0.35">
      <c r="A27" s="95" t="s">
        <v>156</v>
      </c>
    </row>
    <row r="28" spans="1:35" ht="15" thickBot="1" x14ac:dyDescent="0.4">
      <c r="A28" s="26"/>
      <c r="D28" s="99" t="s">
        <v>148</v>
      </c>
      <c r="E28" s="99"/>
      <c r="F28" s="100"/>
      <c r="G28" s="21" t="s">
        <v>149</v>
      </c>
      <c r="H28" s="21" t="s">
        <v>150</v>
      </c>
      <c r="I28" s="101" t="s">
        <v>151</v>
      </c>
      <c r="J28" s="99"/>
      <c r="K28" s="99"/>
      <c r="L28" s="99"/>
      <c r="M28" s="99"/>
      <c r="N28" s="99"/>
      <c r="O28" s="100"/>
      <c r="P28" s="101" t="s">
        <v>152</v>
      </c>
      <c r="Q28" s="99"/>
      <c r="R28" s="99"/>
      <c r="S28" s="99"/>
    </row>
    <row r="29" spans="1:35" ht="44" thickBot="1" x14ac:dyDescent="0.4">
      <c r="A29" s="6"/>
      <c r="B29" s="21" t="s">
        <v>76</v>
      </c>
      <c r="C29" s="22" t="s">
        <v>26</v>
      </c>
      <c r="D29" s="88" t="s">
        <v>146</v>
      </c>
      <c r="E29" s="88" t="s">
        <v>133</v>
      </c>
      <c r="F29" s="88" t="s">
        <v>134</v>
      </c>
      <c r="G29" s="88" t="s">
        <v>135</v>
      </c>
      <c r="H29" s="88" t="s">
        <v>136</v>
      </c>
      <c r="I29" s="88" t="s">
        <v>137</v>
      </c>
      <c r="J29" s="88" t="s">
        <v>138</v>
      </c>
      <c r="K29" s="88" t="s">
        <v>139</v>
      </c>
      <c r="L29" s="88" t="s">
        <v>140</v>
      </c>
      <c r="M29" s="88" t="s">
        <v>141</v>
      </c>
      <c r="N29" s="88" t="s">
        <v>153</v>
      </c>
      <c r="O29" s="88" t="s">
        <v>154</v>
      </c>
      <c r="P29" s="88" t="s">
        <v>142</v>
      </c>
      <c r="Q29" s="88" t="s">
        <v>143</v>
      </c>
      <c r="R29" s="88" t="s">
        <v>144</v>
      </c>
      <c r="S29" s="88" t="s">
        <v>145</v>
      </c>
      <c r="T29" s="88" t="s">
        <v>147</v>
      </c>
      <c r="U29" s="89" t="s">
        <v>132</v>
      </c>
    </row>
    <row r="30" spans="1:35" ht="15" thickBot="1" x14ac:dyDescent="0.4">
      <c r="B30" s="23" t="s">
        <v>77</v>
      </c>
      <c r="C30" s="24" t="s">
        <v>78</v>
      </c>
      <c r="D30" s="65">
        <f>D78*$C$24*$G$26</f>
        <v>688.1</v>
      </c>
      <c r="E30" s="65">
        <f>E78*$C$24*$G$26</f>
        <v>4.5570000000000004</v>
      </c>
      <c r="F30" s="65">
        <f>F78*$C$24*$G$26</f>
        <v>27.09</v>
      </c>
      <c r="G30" s="65">
        <f>G78*$D$24*$G$26</f>
        <v>4.5570000000000004</v>
      </c>
      <c r="H30" s="65">
        <f>H78*$E$24*$G$26</f>
        <v>0.60340000000000005</v>
      </c>
      <c r="I30" s="65">
        <f>I78*$F$24*$G$26</f>
        <v>0</v>
      </c>
      <c r="J30" s="65">
        <f>J78*$F$24*$G$26</f>
        <v>135.1</v>
      </c>
      <c r="K30" s="65">
        <f>K78*$G$24*$G$26</f>
        <v>0</v>
      </c>
      <c r="L30" s="65">
        <f>L78*$G$24*$G$26</f>
        <v>0</v>
      </c>
      <c r="M30" s="65">
        <f>M78*$G$24*$G$26</f>
        <v>0</v>
      </c>
      <c r="N30" s="65">
        <f>N78*$F$24*$G$26</f>
        <v>412.29999999999995</v>
      </c>
      <c r="O30" s="65">
        <f>O78*$F$24*$G$26</f>
        <v>0</v>
      </c>
      <c r="P30" s="65">
        <f>P78*$H$24*$G$26</f>
        <v>0</v>
      </c>
      <c r="Q30" s="65">
        <f>Q78*$H$24*$G$26</f>
        <v>1.4629999999999999</v>
      </c>
      <c r="R30" s="65">
        <f>R78*$H$24*$G$26</f>
        <v>25.759999999999998</v>
      </c>
      <c r="S30" s="65">
        <f>S78*$H$24*$G$26</f>
        <v>8.19</v>
      </c>
      <c r="T30" s="66">
        <f>SUM(D30:S30)</f>
        <v>1307.7204000000002</v>
      </c>
      <c r="U30" s="66">
        <f>U78*$H$24*$G$26</f>
        <v>-74.2</v>
      </c>
      <c r="AG30" s="6"/>
      <c r="AH30" s="6"/>
      <c r="AI30" s="6"/>
    </row>
    <row r="31" spans="1:35" ht="15" thickBot="1" x14ac:dyDescent="0.4">
      <c r="B31" s="23" t="s">
        <v>79</v>
      </c>
      <c r="C31" s="24" t="s">
        <v>78</v>
      </c>
      <c r="D31" s="67">
        <f t="shared" ref="D31:F31" si="0">D79*$C$24*$G$26</f>
        <v>670.6</v>
      </c>
      <c r="E31" s="67">
        <f t="shared" si="0"/>
        <v>4.5570000000000004</v>
      </c>
      <c r="F31" s="67">
        <f t="shared" si="0"/>
        <v>28.560000000000002</v>
      </c>
      <c r="G31" s="67">
        <f t="shared" ref="G31:G66" si="1">G79*$D$24*$G$26</f>
        <v>4.5570000000000004</v>
      </c>
      <c r="H31" s="67">
        <f t="shared" ref="H31:H66" si="2">H79*$E$24*$G$26</f>
        <v>0.1386</v>
      </c>
      <c r="I31" s="67">
        <f t="shared" ref="I31:J31" si="3">I79*$F$24*$G$26</f>
        <v>0</v>
      </c>
      <c r="J31" s="67">
        <f t="shared" si="3"/>
        <v>133</v>
      </c>
      <c r="K31" s="67">
        <f t="shared" ref="K31:M31" si="4">K79*$G$24*$G$26</f>
        <v>0</v>
      </c>
      <c r="L31" s="67">
        <f t="shared" si="4"/>
        <v>0</v>
      </c>
      <c r="M31" s="67">
        <f t="shared" si="4"/>
        <v>0</v>
      </c>
      <c r="N31" s="67">
        <f t="shared" ref="N31:O31" si="5">N79*$F$24*$G$26</f>
        <v>403.9</v>
      </c>
      <c r="O31" s="67">
        <f t="shared" si="5"/>
        <v>0</v>
      </c>
      <c r="P31" s="68">
        <f t="shared" ref="P31:S31" si="6">P79*$H$24*$G$26</f>
        <v>0</v>
      </c>
      <c r="Q31" s="68">
        <f t="shared" si="6"/>
        <v>1.456</v>
      </c>
      <c r="R31" s="68">
        <f t="shared" si="6"/>
        <v>25.830000000000002</v>
      </c>
      <c r="S31" s="68">
        <f t="shared" si="6"/>
        <v>2.38</v>
      </c>
      <c r="T31" s="68">
        <f t="shared" ref="T31:T73" si="7">SUM(D31:S31)</f>
        <v>1274.9786000000001</v>
      </c>
      <c r="U31" s="68">
        <f t="shared" ref="U31:U66" si="8">U79*$H$24*$G$26</f>
        <v>-74.2</v>
      </c>
    </row>
    <row r="32" spans="1:35" ht="15" thickBot="1" x14ac:dyDescent="0.4">
      <c r="B32" s="23" t="s">
        <v>80</v>
      </c>
      <c r="C32" s="24" t="s">
        <v>78</v>
      </c>
      <c r="D32" s="65">
        <f t="shared" ref="D32:F32" si="9">D80*$C$24*$G$26</f>
        <v>15.89</v>
      </c>
      <c r="E32" s="65">
        <f t="shared" si="9"/>
        <v>3.885E-3</v>
      </c>
      <c r="F32" s="65">
        <f t="shared" si="9"/>
        <v>-1.4769999999999999</v>
      </c>
      <c r="G32" s="65">
        <f t="shared" si="1"/>
        <v>3.885E-3</v>
      </c>
      <c r="H32" s="65">
        <f t="shared" si="2"/>
        <v>0.4592</v>
      </c>
      <c r="I32" s="65">
        <f t="shared" ref="I32:J32" si="10">I80*$F$24*$G$26</f>
        <v>0</v>
      </c>
      <c r="J32" s="65">
        <f t="shared" si="10"/>
        <v>1.5819999999999999</v>
      </c>
      <c r="K32" s="65">
        <f t="shared" ref="K32:M32" si="11">K80*$G$24*$G$26</f>
        <v>0</v>
      </c>
      <c r="L32" s="65">
        <f t="shared" si="11"/>
        <v>0</v>
      </c>
      <c r="M32" s="65">
        <f t="shared" si="11"/>
        <v>0</v>
      </c>
      <c r="N32" s="65">
        <f t="shared" ref="N32:O32" si="12">N80*$F$24*$G$26</f>
        <v>7.9099999999999993</v>
      </c>
      <c r="O32" s="65">
        <f t="shared" si="12"/>
        <v>0</v>
      </c>
      <c r="P32" s="66">
        <f t="shared" ref="P32:S32" si="13">P80*$H$24*$G$26</f>
        <v>0</v>
      </c>
      <c r="Q32" s="66">
        <f t="shared" si="13"/>
        <v>1.4840000000000001E-3</v>
      </c>
      <c r="R32" s="66">
        <f t="shared" si="13"/>
        <v>-0.11689999999999999</v>
      </c>
      <c r="S32" s="66">
        <f t="shared" si="13"/>
        <v>5.6280000000000001</v>
      </c>
      <c r="T32" s="66">
        <f t="shared" si="7"/>
        <v>29.884554000000001</v>
      </c>
      <c r="U32" s="66">
        <f t="shared" si="8"/>
        <v>-8.610000000000001E-2</v>
      </c>
    </row>
    <row r="33" spans="2:21" ht="15" thickBot="1" x14ac:dyDescent="0.4">
      <c r="B33" s="23" t="s">
        <v>81</v>
      </c>
      <c r="C33" s="24" t="s">
        <v>78</v>
      </c>
      <c r="D33" s="67">
        <f t="shared" ref="D33:F33" si="14">D81*$C$24*$G$26</f>
        <v>0.83300000000000007</v>
      </c>
      <c r="E33" s="67">
        <f t="shared" si="14"/>
        <v>1.7850000000000001E-3</v>
      </c>
      <c r="F33" s="67">
        <f t="shared" si="14"/>
        <v>2.7020000000000002E-2</v>
      </c>
      <c r="G33" s="67">
        <f t="shared" si="1"/>
        <v>1.7850000000000001E-3</v>
      </c>
      <c r="H33" s="67">
        <f t="shared" si="2"/>
        <v>8.3999999999999995E-5</v>
      </c>
      <c r="I33" s="67">
        <f t="shared" ref="I33:J33" si="15">I81*$F$24*$G$26</f>
        <v>0</v>
      </c>
      <c r="J33" s="67">
        <f t="shared" si="15"/>
        <v>0.2198</v>
      </c>
      <c r="K33" s="67">
        <f t="shared" ref="K33:M33" si="16">K81*$G$24*$G$26</f>
        <v>0</v>
      </c>
      <c r="L33" s="67">
        <f t="shared" si="16"/>
        <v>0</v>
      </c>
      <c r="M33" s="67">
        <f t="shared" si="16"/>
        <v>0</v>
      </c>
      <c r="N33" s="67">
        <f t="shared" ref="N33:O33" si="17">N81*$F$24*$G$26</f>
        <v>0.24919999999999998</v>
      </c>
      <c r="O33" s="67">
        <f t="shared" si="17"/>
        <v>0</v>
      </c>
      <c r="P33" s="67">
        <f t="shared" ref="P33:S33" si="18">P81*$H$24*$G$26</f>
        <v>0</v>
      </c>
      <c r="Q33" s="67">
        <f t="shared" si="18"/>
        <v>8.6799999999999996E-4</v>
      </c>
      <c r="R33" s="67">
        <f t="shared" si="18"/>
        <v>3.6049999999999997E-3</v>
      </c>
      <c r="S33" s="67">
        <f t="shared" si="18"/>
        <v>5.5790000000000006E-5</v>
      </c>
      <c r="T33" s="67">
        <f t="shared" si="7"/>
        <v>1.3372027900000005</v>
      </c>
      <c r="U33" s="67">
        <f t="shared" si="8"/>
        <v>-5.5019999999999999E-2</v>
      </c>
    </row>
    <row r="34" spans="2:21" ht="15" thickBot="1" x14ac:dyDescent="0.4">
      <c r="B34" s="23" t="s">
        <v>82</v>
      </c>
      <c r="C34" s="24" t="s">
        <v>83</v>
      </c>
      <c r="D34" s="65">
        <f t="shared" ref="D34:F34" si="19">D82*$C$24*$G$26</f>
        <v>4.6829999999999997E-5</v>
      </c>
      <c r="E34" s="65">
        <f t="shared" si="19"/>
        <v>1.057E-6</v>
      </c>
      <c r="F34" s="65">
        <f t="shared" si="19"/>
        <v>2.6110000000000001E-6</v>
      </c>
      <c r="G34" s="65">
        <f t="shared" si="1"/>
        <v>1.057E-6</v>
      </c>
      <c r="H34" s="65">
        <f t="shared" si="2"/>
        <v>3.0239999999999998E-8</v>
      </c>
      <c r="I34" s="65">
        <f t="shared" ref="I34:J34" si="20">I82*$F$24*$G$26</f>
        <v>0</v>
      </c>
      <c r="J34" s="65">
        <f t="shared" si="20"/>
        <v>1.113E-5</v>
      </c>
      <c r="K34" s="65">
        <f t="shared" ref="K34:M34" si="21">K82*$G$24*$G$26</f>
        <v>0</v>
      </c>
      <c r="L34" s="65">
        <f t="shared" si="21"/>
        <v>0</v>
      </c>
      <c r="M34" s="65">
        <f t="shared" si="21"/>
        <v>0</v>
      </c>
      <c r="N34" s="65">
        <f t="shared" ref="N34:O34" si="22">N82*$F$24*$G$26</f>
        <v>4.2559999999999999E-5</v>
      </c>
      <c r="O34" s="65">
        <f t="shared" si="22"/>
        <v>0</v>
      </c>
      <c r="P34" s="65">
        <f t="shared" ref="P34:S34" si="23">P82*$H$24*$G$26</f>
        <v>0</v>
      </c>
      <c r="Q34" s="65">
        <f t="shared" si="23"/>
        <v>3.178E-7</v>
      </c>
      <c r="R34" s="65">
        <f t="shared" si="23"/>
        <v>9.4500000000000006E-7</v>
      </c>
      <c r="S34" s="65">
        <f t="shared" si="23"/>
        <v>2.674E-8</v>
      </c>
      <c r="T34" s="65">
        <f t="shared" si="7"/>
        <v>1.0656478000000001E-4</v>
      </c>
      <c r="U34" s="65">
        <f t="shared" si="8"/>
        <v>-3.3669999999999997E-6</v>
      </c>
    </row>
    <row r="35" spans="2:21" ht="15" thickBot="1" x14ac:dyDescent="0.4">
      <c r="B35" s="23" t="s">
        <v>84</v>
      </c>
      <c r="C35" s="24" t="s">
        <v>85</v>
      </c>
      <c r="D35" s="67">
        <f t="shared" ref="D35:F35" si="24">D83*$C$24*$G$26</f>
        <v>4.7459999999999996</v>
      </c>
      <c r="E35" s="67">
        <f t="shared" si="24"/>
        <v>1.848E-2</v>
      </c>
      <c r="F35" s="67">
        <f t="shared" si="24"/>
        <v>0.17500000000000002</v>
      </c>
      <c r="G35" s="67">
        <f t="shared" si="1"/>
        <v>1.848E-2</v>
      </c>
      <c r="H35" s="67">
        <f t="shared" si="2"/>
        <v>6.2790000000000003E-4</v>
      </c>
      <c r="I35" s="67">
        <f t="shared" ref="I35:J35" si="25">I83*$F$24*$G$26</f>
        <v>0</v>
      </c>
      <c r="J35" s="67">
        <f t="shared" si="25"/>
        <v>1.7430000000000001</v>
      </c>
      <c r="K35" s="67">
        <f t="shared" ref="K35:M35" si="26">K83*$G$24*$G$26</f>
        <v>0</v>
      </c>
      <c r="L35" s="67">
        <f t="shared" si="26"/>
        <v>0</v>
      </c>
      <c r="M35" s="67">
        <f t="shared" si="26"/>
        <v>0</v>
      </c>
      <c r="N35" s="67">
        <f t="shared" ref="N35:O35" si="27">N83*$F$24*$G$26</f>
        <v>2.4220000000000002</v>
      </c>
      <c r="O35" s="67">
        <f t="shared" si="27"/>
        <v>0</v>
      </c>
      <c r="P35" s="67">
        <f t="shared" ref="P35:S35" si="28">P83*$H$24*$G$26</f>
        <v>0</v>
      </c>
      <c r="Q35" s="67">
        <f t="shared" si="28"/>
        <v>5.6770000000000006E-3</v>
      </c>
      <c r="R35" s="67">
        <f t="shared" si="28"/>
        <v>6.055E-2</v>
      </c>
      <c r="S35" s="67">
        <f t="shared" si="28"/>
        <v>1.6660000000000002E-3</v>
      </c>
      <c r="T35" s="67">
        <f t="shared" si="7"/>
        <v>9.1914809000000002</v>
      </c>
      <c r="U35" s="67">
        <f t="shared" si="8"/>
        <v>-0.80499999999999994</v>
      </c>
    </row>
    <row r="36" spans="2:21" ht="15" thickBot="1" x14ac:dyDescent="0.4">
      <c r="B36" s="23" t="s">
        <v>86</v>
      </c>
      <c r="C36" s="24" t="s">
        <v>87</v>
      </c>
      <c r="D36" s="65">
        <f t="shared" ref="D36:F36" si="29">D84*$C$24*$G$26</f>
        <v>0.51800000000000002</v>
      </c>
      <c r="E36" s="65">
        <f t="shared" si="29"/>
        <v>2.9329999999999997E-4</v>
      </c>
      <c r="F36" s="65">
        <f t="shared" si="29"/>
        <v>1.1269999999999999E-2</v>
      </c>
      <c r="G36" s="65">
        <f t="shared" si="1"/>
        <v>2.9329999999999997E-4</v>
      </c>
      <c r="H36" s="65">
        <f t="shared" si="2"/>
        <v>1.449E-5</v>
      </c>
      <c r="I36" s="65">
        <f t="shared" ref="I36:J36" si="30">I84*$F$24*$G$26</f>
        <v>0</v>
      </c>
      <c r="J36" s="65">
        <f t="shared" si="30"/>
        <v>0.1764</v>
      </c>
      <c r="K36" s="65">
        <f t="shared" ref="K36:M36" si="31">K84*$G$24*$G$26</f>
        <v>0</v>
      </c>
      <c r="L36" s="65">
        <f t="shared" si="31"/>
        <v>0</v>
      </c>
      <c r="M36" s="65">
        <f t="shared" si="31"/>
        <v>0</v>
      </c>
      <c r="N36" s="65">
        <f t="shared" ref="N36:O36" si="32">N84*$F$24*$G$26</f>
        <v>0.13719999999999999</v>
      </c>
      <c r="O36" s="65">
        <f t="shared" si="32"/>
        <v>0</v>
      </c>
      <c r="P36" s="65">
        <f t="shared" ref="P36:S36" si="33">P84*$H$24*$G$26</f>
        <v>0</v>
      </c>
      <c r="Q36" s="65">
        <f t="shared" si="33"/>
        <v>1.3579999999999999E-4</v>
      </c>
      <c r="R36" s="65">
        <f t="shared" si="33"/>
        <v>1.2320000000000001E-2</v>
      </c>
      <c r="S36" s="65">
        <f t="shared" si="33"/>
        <v>1.9880000000000001E-4</v>
      </c>
      <c r="T36" s="65">
        <f t="shared" si="7"/>
        <v>0.85612569000000016</v>
      </c>
      <c r="U36" s="65">
        <f t="shared" si="8"/>
        <v>-5.4879999999999998E-2</v>
      </c>
    </row>
    <row r="37" spans="2:21" ht="15" thickBot="1" x14ac:dyDescent="0.4">
      <c r="B37" s="23" t="s">
        <v>88</v>
      </c>
      <c r="C37" s="24" t="s">
        <v>89</v>
      </c>
      <c r="D37" s="67">
        <f t="shared" ref="D37:F37" si="34">D85*$C$24*$G$26</f>
        <v>0.98</v>
      </c>
      <c r="E37" s="67">
        <f t="shared" si="34"/>
        <v>5.5650000000000005E-3</v>
      </c>
      <c r="F37" s="67">
        <f t="shared" si="34"/>
        <v>2.8419999999999997E-2</v>
      </c>
      <c r="G37" s="67">
        <f t="shared" si="1"/>
        <v>5.5650000000000005E-3</v>
      </c>
      <c r="H37" s="67">
        <f t="shared" si="2"/>
        <v>2.6039999999999999E-4</v>
      </c>
      <c r="I37" s="67">
        <f t="shared" ref="I37:J37" si="35">I85*$F$24*$G$26</f>
        <v>0</v>
      </c>
      <c r="J37" s="67">
        <f t="shared" si="35"/>
        <v>0.36399999999999999</v>
      </c>
      <c r="K37" s="67">
        <f t="shared" ref="K37:M37" si="36">K85*$G$24*$G$26</f>
        <v>0</v>
      </c>
      <c r="L37" s="67">
        <f t="shared" si="36"/>
        <v>0</v>
      </c>
      <c r="M37" s="67">
        <f t="shared" si="36"/>
        <v>0</v>
      </c>
      <c r="N37" s="67">
        <f t="shared" ref="N37:O37" si="37">N85*$F$24*$G$26</f>
        <v>0.53129999999999999</v>
      </c>
      <c r="O37" s="67">
        <f t="shared" si="37"/>
        <v>0</v>
      </c>
      <c r="P37" s="67">
        <f t="shared" ref="P37:S37" si="38">P85*$H$24*$G$26</f>
        <v>0</v>
      </c>
      <c r="Q37" s="67">
        <f t="shared" si="38"/>
        <v>1.554E-3</v>
      </c>
      <c r="R37" s="67">
        <f t="shared" si="38"/>
        <v>1.4280000000000001E-2</v>
      </c>
      <c r="S37" s="67">
        <f t="shared" si="38"/>
        <v>5.7680000000000006E-3</v>
      </c>
      <c r="T37" s="67">
        <f t="shared" si="7"/>
        <v>1.9367123999999998</v>
      </c>
      <c r="U37" s="67">
        <f t="shared" si="8"/>
        <v>-9.1700000000000004E-2</v>
      </c>
    </row>
    <row r="38" spans="2:21" ht="15" thickBot="1" x14ac:dyDescent="0.4">
      <c r="B38" s="23" t="s">
        <v>90</v>
      </c>
      <c r="C38" s="24" t="s">
        <v>91</v>
      </c>
      <c r="D38" s="65">
        <f t="shared" ref="D38:F38" si="39">D86*$C$24*$G$26</f>
        <v>8.75</v>
      </c>
      <c r="E38" s="65">
        <f t="shared" si="39"/>
        <v>6.0829999999999995E-2</v>
      </c>
      <c r="F38" s="65">
        <f t="shared" si="39"/>
        <v>0.55859999999999999</v>
      </c>
      <c r="G38" s="65">
        <f t="shared" si="1"/>
        <v>6.0829999999999995E-2</v>
      </c>
      <c r="H38" s="65">
        <f t="shared" si="2"/>
        <v>2.0370000000000002E-3</v>
      </c>
      <c r="I38" s="65">
        <f t="shared" ref="I38:J38" si="40">I86*$F$24*$G$26</f>
        <v>0</v>
      </c>
      <c r="J38" s="65">
        <f t="shared" si="40"/>
        <v>1.9950000000000001</v>
      </c>
      <c r="K38" s="65">
        <f t="shared" ref="K38:M38" si="41">K86*$G$24*$G$26</f>
        <v>0</v>
      </c>
      <c r="L38" s="65">
        <f t="shared" si="41"/>
        <v>0</v>
      </c>
      <c r="M38" s="65">
        <f t="shared" si="41"/>
        <v>0</v>
      </c>
      <c r="N38" s="65">
        <f t="shared" ref="N38:O38" si="42">N86*$F$24*$G$26</f>
        <v>4.1440000000000001</v>
      </c>
      <c r="O38" s="65">
        <f t="shared" si="42"/>
        <v>0</v>
      </c>
      <c r="P38" s="65">
        <f t="shared" ref="P38:S38" si="43">P86*$H$24*$G$26</f>
        <v>0</v>
      </c>
      <c r="Q38" s="65">
        <f t="shared" si="43"/>
        <v>1.7010000000000001E-2</v>
      </c>
      <c r="R38" s="65">
        <f t="shared" si="43"/>
        <v>0.1386</v>
      </c>
      <c r="S38" s="65">
        <f t="shared" si="43"/>
        <v>6.9649999999999998E-3</v>
      </c>
      <c r="T38" s="65">
        <f t="shared" si="7"/>
        <v>15.733872</v>
      </c>
      <c r="U38" s="65">
        <f t="shared" si="8"/>
        <v>-0.95200000000000007</v>
      </c>
    </row>
    <row r="39" spans="2:21" ht="15" thickBot="1" x14ac:dyDescent="0.4">
      <c r="B39" s="23" t="s">
        <v>92</v>
      </c>
      <c r="C39" s="24" t="s">
        <v>93</v>
      </c>
      <c r="D39" s="67">
        <f t="shared" ref="D39:F39" si="44">D87*$C$24*$G$26</f>
        <v>2.66</v>
      </c>
      <c r="E39" s="67">
        <f t="shared" si="44"/>
        <v>1.8620000000000001E-2</v>
      </c>
      <c r="F39" s="67">
        <f t="shared" si="44"/>
        <v>0.1351</v>
      </c>
      <c r="G39" s="67">
        <f t="shared" si="1"/>
        <v>1.8620000000000001E-2</v>
      </c>
      <c r="H39" s="67">
        <f t="shared" si="2"/>
        <v>6.2719999999999996E-4</v>
      </c>
      <c r="I39" s="67">
        <f t="shared" ref="I39:J39" si="45">I87*$F$24*$G$26</f>
        <v>0</v>
      </c>
      <c r="J39" s="67">
        <f t="shared" si="45"/>
        <v>0.58169999999999999</v>
      </c>
      <c r="K39" s="67">
        <f t="shared" ref="K39:M39" si="46">K87*$G$24*$G$26</f>
        <v>0</v>
      </c>
      <c r="L39" s="67">
        <f t="shared" si="46"/>
        <v>0</v>
      </c>
      <c r="M39" s="67">
        <f t="shared" si="46"/>
        <v>0</v>
      </c>
      <c r="N39" s="67">
        <f t="shared" ref="N39:O39" si="47">N87*$F$24*$G$26</f>
        <v>1.1479999999999999</v>
      </c>
      <c r="O39" s="67">
        <f t="shared" si="47"/>
        <v>0</v>
      </c>
      <c r="P39" s="67">
        <f t="shared" ref="P39:S39" si="48">P87*$H$24*$G$26</f>
        <v>0</v>
      </c>
      <c r="Q39" s="67">
        <f t="shared" si="48"/>
        <v>5.306E-3</v>
      </c>
      <c r="R39" s="67">
        <f t="shared" si="48"/>
        <v>0.1057</v>
      </c>
      <c r="S39" s="67">
        <f t="shared" si="48"/>
        <v>2.3730000000000001E-3</v>
      </c>
      <c r="T39" s="67">
        <f t="shared" si="7"/>
        <v>4.6760462</v>
      </c>
      <c r="U39" s="67">
        <f t="shared" si="8"/>
        <v>-0.36819999999999997</v>
      </c>
    </row>
    <row r="40" spans="2:21" ht="15" thickBot="1" x14ac:dyDescent="0.4">
      <c r="B40" s="23" t="s">
        <v>94</v>
      </c>
      <c r="C40" s="24" t="s">
        <v>95</v>
      </c>
      <c r="D40" s="65">
        <f t="shared" ref="D40:F40" si="49">D88*$C$24*$G$26</f>
        <v>0.10289999999999999</v>
      </c>
      <c r="E40" s="65">
        <f t="shared" si="49"/>
        <v>1.5820000000000001E-5</v>
      </c>
      <c r="F40" s="65">
        <f t="shared" si="49"/>
        <v>4.2070000000000003E-4</v>
      </c>
      <c r="G40" s="65">
        <f t="shared" si="1"/>
        <v>1.5820000000000001E-5</v>
      </c>
      <c r="H40" s="65">
        <f t="shared" si="2"/>
        <v>8.8199999999999998E-7</v>
      </c>
      <c r="I40" s="65">
        <f t="shared" ref="I40:J40" si="50">I88*$F$24*$G$26</f>
        <v>0</v>
      </c>
      <c r="J40" s="65">
        <f t="shared" si="50"/>
        <v>5.2850000000000001E-2</v>
      </c>
      <c r="K40" s="65">
        <f t="shared" ref="K40:M40" si="51">K88*$G$24*$G$26</f>
        <v>0</v>
      </c>
      <c r="L40" s="65">
        <f t="shared" si="51"/>
        <v>0</v>
      </c>
      <c r="M40" s="65">
        <f t="shared" si="51"/>
        <v>0</v>
      </c>
      <c r="N40" s="65">
        <f t="shared" ref="N40:O40" si="52">N88*$F$24*$G$26</f>
        <v>1.575E-2</v>
      </c>
      <c r="O40" s="65">
        <f t="shared" si="52"/>
        <v>0</v>
      </c>
      <c r="P40" s="65">
        <f t="shared" ref="P40:S40" si="53">P88*$H$24*$G$26</f>
        <v>0</v>
      </c>
      <c r="Q40" s="65">
        <f t="shared" si="53"/>
        <v>9.0299999999999999E-6</v>
      </c>
      <c r="R40" s="65">
        <f t="shared" si="53"/>
        <v>1.0150000000000001E-5</v>
      </c>
      <c r="S40" s="65">
        <f t="shared" si="53"/>
        <v>5.7469999999999998E-7</v>
      </c>
      <c r="T40" s="65">
        <f t="shared" si="7"/>
        <v>0.17197297669999995</v>
      </c>
      <c r="U40" s="65">
        <f t="shared" si="8"/>
        <v>-1.26E-2</v>
      </c>
    </row>
    <row r="41" spans="2:21" ht="15" thickBot="1" x14ac:dyDescent="0.4">
      <c r="B41" s="23" t="s">
        <v>96</v>
      </c>
      <c r="C41" s="24" t="s">
        <v>37</v>
      </c>
      <c r="D41" s="67">
        <f t="shared" ref="D41:F41" si="54">D89*$C$24*$G$26</f>
        <v>8050</v>
      </c>
      <c r="E41" s="67">
        <f t="shared" si="54"/>
        <v>68.88</v>
      </c>
      <c r="F41" s="67">
        <f t="shared" si="54"/>
        <v>399.7</v>
      </c>
      <c r="G41" s="67">
        <f t="shared" si="1"/>
        <v>68.88</v>
      </c>
      <c r="H41" s="67">
        <f t="shared" si="2"/>
        <v>2.5550000000000002</v>
      </c>
      <c r="I41" s="67">
        <f t="shared" ref="I41:J41" si="55">I89*$F$24*$G$26</f>
        <v>0</v>
      </c>
      <c r="J41" s="67">
        <f t="shared" si="55"/>
        <v>1659</v>
      </c>
      <c r="K41" s="67">
        <f t="shared" ref="K41:M41" si="56">K89*$G$24*$G$26</f>
        <v>0</v>
      </c>
      <c r="L41" s="67">
        <f t="shared" si="56"/>
        <v>0</v>
      </c>
      <c r="M41" s="67">
        <f t="shared" si="56"/>
        <v>0</v>
      </c>
      <c r="N41" s="67">
        <f t="shared" ref="N41:O41" si="57">N89*$F$24*$G$26</f>
        <v>55369.999999999993</v>
      </c>
      <c r="O41" s="67">
        <f t="shared" si="57"/>
        <v>0</v>
      </c>
      <c r="P41" s="67">
        <f t="shared" ref="P41:S41" si="58">P89*$H$24*$G$26</f>
        <v>0</v>
      </c>
      <c r="Q41" s="67">
        <f t="shared" si="58"/>
        <v>21.7</v>
      </c>
      <c r="R41" s="67">
        <f t="shared" si="58"/>
        <v>307.3</v>
      </c>
      <c r="S41" s="67">
        <f t="shared" si="58"/>
        <v>2.1629999999999998</v>
      </c>
      <c r="T41" s="67">
        <f t="shared" si="7"/>
        <v>65950.177999999985</v>
      </c>
      <c r="U41" s="67">
        <f t="shared" si="8"/>
        <v>-777.00000000000011</v>
      </c>
    </row>
    <row r="42" spans="2:21" ht="15" thickBot="1" x14ac:dyDescent="0.4">
      <c r="B42" s="23" t="s">
        <v>97</v>
      </c>
      <c r="C42" s="24" t="s">
        <v>98</v>
      </c>
      <c r="D42" s="65">
        <f t="shared" ref="D42:F42" si="59">D90*$C$24*$G$26</f>
        <v>210.7</v>
      </c>
      <c r="E42" s="65">
        <f t="shared" si="59"/>
        <v>0.20650000000000002</v>
      </c>
      <c r="F42" s="65">
        <f t="shared" si="59"/>
        <v>6.8460000000000001</v>
      </c>
      <c r="G42" s="65">
        <f t="shared" si="1"/>
        <v>0.20650000000000002</v>
      </c>
      <c r="H42" s="65">
        <f t="shared" si="2"/>
        <v>1.1899999999999999E-2</v>
      </c>
      <c r="I42" s="65">
        <f t="shared" ref="I42:J42" si="60">I90*$F$24*$G$26</f>
        <v>0</v>
      </c>
      <c r="J42" s="65">
        <f t="shared" si="60"/>
        <v>42.42</v>
      </c>
      <c r="K42" s="65">
        <f t="shared" ref="K42:M42" si="61">K90*$G$24*$G$26</f>
        <v>0</v>
      </c>
      <c r="L42" s="65">
        <f t="shared" si="61"/>
        <v>0</v>
      </c>
      <c r="M42" s="65">
        <f t="shared" si="61"/>
        <v>0</v>
      </c>
      <c r="N42" s="65">
        <f t="shared" ref="N42:O42" si="62">N90*$F$24*$G$26</f>
        <v>151.19999999999999</v>
      </c>
      <c r="O42" s="65">
        <f t="shared" si="62"/>
        <v>0</v>
      </c>
      <c r="P42" s="65">
        <f t="shared" ref="P42:S42" si="63">P90*$H$24*$G$26</f>
        <v>0</v>
      </c>
      <c r="Q42" s="65">
        <f t="shared" si="63"/>
        <v>8.4000000000000005E-2</v>
      </c>
      <c r="R42" s="65">
        <f t="shared" si="63"/>
        <v>1.2250000000000001</v>
      </c>
      <c r="S42" s="65">
        <f t="shared" si="63"/>
        <v>6.2299999999999994E-2</v>
      </c>
      <c r="T42" s="65">
        <f t="shared" si="7"/>
        <v>412.9622</v>
      </c>
      <c r="U42" s="65">
        <f t="shared" si="8"/>
        <v>-22.26</v>
      </c>
    </row>
    <row r="43" spans="2:21" ht="15" thickBot="1" x14ac:dyDescent="0.4">
      <c r="B43" s="23" t="s">
        <v>99</v>
      </c>
      <c r="C43" s="24" t="s">
        <v>100</v>
      </c>
      <c r="D43" s="67">
        <f t="shared" ref="D43:F43" si="64">D91*$C$24*$G$26</f>
        <v>4.8510000000000001E-5</v>
      </c>
      <c r="E43" s="67">
        <f t="shared" si="64"/>
        <v>3.9270000000000002E-7</v>
      </c>
      <c r="F43" s="67">
        <f t="shared" si="64"/>
        <v>2.3940000000000003E-6</v>
      </c>
      <c r="G43" s="67">
        <f t="shared" si="1"/>
        <v>3.9270000000000002E-7</v>
      </c>
      <c r="H43" s="67">
        <f t="shared" si="2"/>
        <v>9.1700000000000004E-9</v>
      </c>
      <c r="I43" s="67">
        <f t="shared" ref="I43:J43" si="65">I91*$F$24*$G$26</f>
        <v>0</v>
      </c>
      <c r="J43" s="67">
        <f t="shared" si="65"/>
        <v>8.3299999999999999E-6</v>
      </c>
      <c r="K43" s="67">
        <f t="shared" ref="K43:M43" si="66">K91*$G$24*$G$26</f>
        <v>0</v>
      </c>
      <c r="L43" s="67">
        <f t="shared" si="66"/>
        <v>0</v>
      </c>
      <c r="M43" s="67">
        <f t="shared" si="66"/>
        <v>0</v>
      </c>
      <c r="N43" s="67">
        <f t="shared" ref="N43:O43" si="67">N91*$F$24*$G$26</f>
        <v>2.4500000000000003E-5</v>
      </c>
      <c r="O43" s="67">
        <f t="shared" si="67"/>
        <v>0</v>
      </c>
      <c r="P43" s="67">
        <f t="shared" ref="P43:S43" si="68">P91*$H$24*$G$26</f>
        <v>0</v>
      </c>
      <c r="Q43" s="67">
        <f t="shared" si="68"/>
        <v>9.2400000000000007E-8</v>
      </c>
      <c r="R43" s="67">
        <f t="shared" si="68"/>
        <v>1.113E-6</v>
      </c>
      <c r="S43" s="67">
        <f t="shared" si="68"/>
        <v>1.6100000000000002E-8</v>
      </c>
      <c r="T43" s="67">
        <f t="shared" si="7"/>
        <v>8.5750070000000002E-5</v>
      </c>
      <c r="U43" s="67">
        <f t="shared" si="8"/>
        <v>-6.3979999999999996E-6</v>
      </c>
    </row>
    <row r="44" spans="2:21" ht="15" thickBot="1" x14ac:dyDescent="0.4">
      <c r="B44" s="23" t="s">
        <v>101</v>
      </c>
      <c r="C44" s="24" t="s">
        <v>102</v>
      </c>
      <c r="D44" s="65">
        <f t="shared" ref="D44:F44" si="69">D92*$C$24*$G$26</f>
        <v>65.240000000000009</v>
      </c>
      <c r="E44" s="65">
        <f t="shared" si="69"/>
        <v>0.35420000000000001</v>
      </c>
      <c r="F44" s="65">
        <f t="shared" si="69"/>
        <v>3.8850000000000002</v>
      </c>
      <c r="G44" s="65">
        <f t="shared" si="1"/>
        <v>0.35420000000000001</v>
      </c>
      <c r="H44" s="65">
        <f t="shared" si="2"/>
        <v>3.7870000000000001E-2</v>
      </c>
      <c r="I44" s="65">
        <f t="shared" ref="I44:J44" si="70">I92*$F$24*$G$26</f>
        <v>0</v>
      </c>
      <c r="J44" s="65">
        <f t="shared" si="70"/>
        <v>18.059999999999999</v>
      </c>
      <c r="K44" s="65">
        <f t="shared" ref="K44:M44" si="71">K92*$G$24*$G$26</f>
        <v>0</v>
      </c>
      <c r="L44" s="65">
        <f t="shared" si="71"/>
        <v>0</v>
      </c>
      <c r="M44" s="65">
        <f t="shared" si="71"/>
        <v>0</v>
      </c>
      <c r="N44" s="65">
        <f t="shared" ref="N44:O44" si="72">N92*$F$24*$G$26</f>
        <v>2534</v>
      </c>
      <c r="O44" s="65">
        <f t="shared" si="72"/>
        <v>0</v>
      </c>
      <c r="P44" s="65">
        <f t="shared" ref="P44:S44" si="73">P92*$H$24*$G$26</f>
        <v>0</v>
      </c>
      <c r="Q44" s="65">
        <f t="shared" si="73"/>
        <v>0.1211</v>
      </c>
      <c r="R44" s="65">
        <f t="shared" si="73"/>
        <v>0.72100000000000009</v>
      </c>
      <c r="S44" s="65">
        <f t="shared" si="73"/>
        <v>1.4630000000000001E-2</v>
      </c>
      <c r="T44" s="65">
        <f t="shared" si="7"/>
        <v>2622.788</v>
      </c>
      <c r="U44" s="65">
        <f t="shared" si="8"/>
        <v>-3.556</v>
      </c>
    </row>
    <row r="45" spans="2:21" ht="15" thickBot="1" x14ac:dyDescent="0.4">
      <c r="B45" s="23" t="s">
        <v>103</v>
      </c>
      <c r="C45" s="24" t="s">
        <v>104</v>
      </c>
      <c r="D45" s="67">
        <f t="shared" ref="D45:F45" si="74">D93*$C$24*$G$26</f>
        <v>42560</v>
      </c>
      <c r="E45" s="67">
        <f t="shared" si="74"/>
        <v>53.76</v>
      </c>
      <c r="F45" s="67">
        <f t="shared" si="74"/>
        <v>749</v>
      </c>
      <c r="G45" s="67">
        <f t="shared" si="1"/>
        <v>53.76</v>
      </c>
      <c r="H45" s="67">
        <f t="shared" si="2"/>
        <v>2.569</v>
      </c>
      <c r="I45" s="67">
        <f t="shared" ref="I45:J45" si="75">I93*$F$24*$G$26</f>
        <v>0</v>
      </c>
      <c r="J45" s="67">
        <f t="shared" si="75"/>
        <v>13720.000000000002</v>
      </c>
      <c r="K45" s="67">
        <f t="shared" ref="K45:M45" si="76">K93*$G$24*$G$26</f>
        <v>0</v>
      </c>
      <c r="L45" s="67">
        <f t="shared" si="76"/>
        <v>0</v>
      </c>
      <c r="M45" s="67">
        <f t="shared" si="76"/>
        <v>0</v>
      </c>
      <c r="N45" s="67">
        <f t="shared" ref="N45:O45" si="77">N93*$F$24*$G$26</f>
        <v>16310</v>
      </c>
      <c r="O45" s="67">
        <f t="shared" si="77"/>
        <v>0</v>
      </c>
      <c r="P45" s="67">
        <f t="shared" ref="P45:S45" si="78">P93*$H$24*$G$26</f>
        <v>0</v>
      </c>
      <c r="Q45" s="67">
        <f t="shared" si="78"/>
        <v>19.04</v>
      </c>
      <c r="R45" s="67">
        <f t="shared" si="78"/>
        <v>630</v>
      </c>
      <c r="S45" s="67">
        <f t="shared" si="78"/>
        <v>25.27</v>
      </c>
      <c r="T45" s="67">
        <f t="shared" si="7"/>
        <v>74123.399000000005</v>
      </c>
      <c r="U45" s="67">
        <f t="shared" si="8"/>
        <v>-4634</v>
      </c>
    </row>
    <row r="46" spans="2:21" ht="15" thickBot="1" x14ac:dyDescent="0.4">
      <c r="B46" s="23" t="s">
        <v>105</v>
      </c>
      <c r="C46" s="24" t="s">
        <v>106</v>
      </c>
      <c r="D46" s="65">
        <f t="shared" ref="D46:F46" si="79">D94*$C$24*$G$26</f>
        <v>2.7090000000000002E-6</v>
      </c>
      <c r="E46" s="65">
        <f t="shared" si="79"/>
        <v>1.7430000000000001E-9</v>
      </c>
      <c r="F46" s="65">
        <f t="shared" si="79"/>
        <v>1.4210000000000001E-7</v>
      </c>
      <c r="G46" s="65">
        <f t="shared" si="1"/>
        <v>1.7430000000000001E-9</v>
      </c>
      <c r="H46" s="65">
        <f t="shared" si="2"/>
        <v>1.5610000000000001E-10</v>
      </c>
      <c r="I46" s="65">
        <f t="shared" ref="I46:J46" si="80">I94*$F$24*$G$26</f>
        <v>0</v>
      </c>
      <c r="J46" s="65">
        <f t="shared" si="80"/>
        <v>2.4429999999999998E-7</v>
      </c>
      <c r="K46" s="65">
        <f t="shared" ref="K46:M46" si="81">K94*$G$24*$G$26</f>
        <v>0</v>
      </c>
      <c r="L46" s="65">
        <f t="shared" si="81"/>
        <v>0</v>
      </c>
      <c r="M46" s="65">
        <f t="shared" si="81"/>
        <v>0</v>
      </c>
      <c r="N46" s="65">
        <f t="shared" ref="N46:O46" si="82">N94*$F$24*$G$26</f>
        <v>4.6759999999999998E-7</v>
      </c>
      <c r="O46" s="65">
        <f t="shared" si="82"/>
        <v>0</v>
      </c>
      <c r="P46" s="65">
        <f t="shared" ref="P46:S46" si="83">P94*$H$24*$G$26</f>
        <v>0</v>
      </c>
      <c r="Q46" s="65">
        <f t="shared" si="83"/>
        <v>7.9800000000000004E-10</v>
      </c>
      <c r="R46" s="65">
        <f t="shared" si="83"/>
        <v>1.68E-7</v>
      </c>
      <c r="S46" s="65">
        <f t="shared" si="83"/>
        <v>7.1400000000000002E-10</v>
      </c>
      <c r="T46" s="65">
        <f t="shared" si="7"/>
        <v>3.7361540999999998E-6</v>
      </c>
      <c r="U46" s="65">
        <f t="shared" si="8"/>
        <v>-5.7329999999999998E-7</v>
      </c>
    </row>
    <row r="47" spans="2:21" ht="15" thickBot="1" x14ac:dyDescent="0.4">
      <c r="B47" s="23" t="s">
        <v>107</v>
      </c>
      <c r="C47" s="24" t="s">
        <v>106</v>
      </c>
      <c r="D47" s="67">
        <f t="shared" ref="D47:F47" si="84">D95*$C$24*$G$26</f>
        <v>2.6600000000000003E-5</v>
      </c>
      <c r="E47" s="67">
        <f t="shared" si="84"/>
        <v>5.6350000000000005E-8</v>
      </c>
      <c r="F47" s="67">
        <f t="shared" si="84"/>
        <v>6.0689999999999996E-7</v>
      </c>
      <c r="G47" s="67">
        <f t="shared" si="1"/>
        <v>5.6350000000000005E-8</v>
      </c>
      <c r="H47" s="67">
        <f t="shared" si="2"/>
        <v>2.3800000000000001E-9</v>
      </c>
      <c r="I47" s="67">
        <f t="shared" ref="I47:J47" si="85">I95*$F$24*$G$26</f>
        <v>0</v>
      </c>
      <c r="J47" s="67">
        <f t="shared" si="85"/>
        <v>1.022E-5</v>
      </c>
      <c r="K47" s="67">
        <f t="shared" ref="K47:M47" si="86">K95*$G$24*$G$26</f>
        <v>0</v>
      </c>
      <c r="L47" s="67">
        <f t="shared" si="86"/>
        <v>0</v>
      </c>
      <c r="M47" s="67">
        <f t="shared" si="86"/>
        <v>0</v>
      </c>
      <c r="N47" s="67">
        <f t="shared" ref="N47:O47" si="87">N95*$F$24*$G$26</f>
        <v>1.134E-5</v>
      </c>
      <c r="O47" s="67">
        <f t="shared" si="87"/>
        <v>0</v>
      </c>
      <c r="P47" s="67">
        <f t="shared" ref="P47:S47" si="88">P95*$H$24*$G$26</f>
        <v>0</v>
      </c>
      <c r="Q47" s="67">
        <f t="shared" si="88"/>
        <v>1.8830000000000001E-8</v>
      </c>
      <c r="R47" s="67">
        <f t="shared" si="88"/>
        <v>2.135E-7</v>
      </c>
      <c r="S47" s="67">
        <f t="shared" si="88"/>
        <v>2.73E-8</v>
      </c>
      <c r="T47" s="67">
        <f t="shared" si="7"/>
        <v>4.9141610000000011E-5</v>
      </c>
      <c r="U47" s="67">
        <f t="shared" si="8"/>
        <v>-8.8899999999999996E-6</v>
      </c>
    </row>
    <row r="48" spans="2:21" ht="15" thickBot="1" x14ac:dyDescent="0.4">
      <c r="B48" s="23" t="s">
        <v>108</v>
      </c>
      <c r="C48" s="24" t="s">
        <v>109</v>
      </c>
      <c r="D48" s="65">
        <f t="shared" ref="D48:F48" si="89">D96*$C$24*$G$26</f>
        <v>3451</v>
      </c>
      <c r="E48" s="65">
        <f t="shared" si="89"/>
        <v>47.319999999999993</v>
      </c>
      <c r="F48" s="65">
        <f t="shared" si="89"/>
        <v>310.10000000000002</v>
      </c>
      <c r="G48" s="65">
        <f t="shared" si="1"/>
        <v>47.319999999999993</v>
      </c>
      <c r="H48" s="65">
        <f t="shared" si="2"/>
        <v>0.98699999999999999</v>
      </c>
      <c r="I48" s="65">
        <f t="shared" ref="I48:J48" si="90">I96*$F$24*$G$26</f>
        <v>0</v>
      </c>
      <c r="J48" s="65">
        <f t="shared" si="90"/>
        <v>847</v>
      </c>
      <c r="K48" s="65">
        <f t="shared" ref="K48:M48" si="91">K96*$G$24*$G$26</f>
        <v>0</v>
      </c>
      <c r="L48" s="65">
        <f t="shared" si="91"/>
        <v>0</v>
      </c>
      <c r="M48" s="65">
        <f t="shared" si="91"/>
        <v>0</v>
      </c>
      <c r="N48" s="65">
        <f t="shared" ref="N48:O48" si="92">N96*$F$24*$G$26</f>
        <v>2457</v>
      </c>
      <c r="O48" s="65">
        <f t="shared" si="92"/>
        <v>0</v>
      </c>
      <c r="P48" s="65">
        <f t="shared" ref="P48:S48" si="93">P96*$H$24*$G$26</f>
        <v>0</v>
      </c>
      <c r="Q48" s="65">
        <f t="shared" si="93"/>
        <v>10.57</v>
      </c>
      <c r="R48" s="65">
        <f t="shared" si="93"/>
        <v>52.92</v>
      </c>
      <c r="S48" s="65">
        <f t="shared" si="93"/>
        <v>2.5059999999999998</v>
      </c>
      <c r="T48" s="65">
        <f t="shared" si="7"/>
        <v>7226.7230000000009</v>
      </c>
      <c r="U48" s="65">
        <f t="shared" si="8"/>
        <v>-370.3</v>
      </c>
    </row>
    <row r="49" spans="2:21" ht="15" thickBot="1" x14ac:dyDescent="0.4">
      <c r="B49" s="23" t="s">
        <v>110</v>
      </c>
      <c r="C49" s="24" t="s">
        <v>111</v>
      </c>
      <c r="D49" s="67">
        <f t="shared" ref="D49:F49" si="94">D97*$C$24*$G$26</f>
        <v>804.99999999999989</v>
      </c>
      <c r="E49" s="67">
        <f t="shared" si="94"/>
        <v>0.97299999999999998</v>
      </c>
      <c r="F49" s="67">
        <f t="shared" si="94"/>
        <v>43.19</v>
      </c>
      <c r="G49" s="67">
        <f t="shared" si="1"/>
        <v>0.97299999999999998</v>
      </c>
      <c r="H49" s="67">
        <f t="shared" si="2"/>
        <v>8.7500000000000008E-2</v>
      </c>
      <c r="I49" s="67">
        <f t="shared" ref="I49:J49" si="95">I97*$F$24*$G$26</f>
        <v>0</v>
      </c>
      <c r="J49" s="67">
        <f t="shared" si="95"/>
        <v>172.9</v>
      </c>
      <c r="K49" s="67">
        <f t="shared" ref="K49:M49" si="96">K97*$G$24*$G$26</f>
        <v>0</v>
      </c>
      <c r="L49" s="67">
        <f t="shared" si="96"/>
        <v>0</v>
      </c>
      <c r="M49" s="67">
        <f t="shared" si="96"/>
        <v>0</v>
      </c>
      <c r="N49" s="67">
        <f t="shared" ref="N49:O49" si="97">N97*$F$24*$G$26</f>
        <v>4508</v>
      </c>
      <c r="O49" s="67">
        <f t="shared" si="97"/>
        <v>0</v>
      </c>
      <c r="P49" s="67">
        <f t="shared" ref="P49:S49" si="98">P97*$H$24*$G$26</f>
        <v>0</v>
      </c>
      <c r="Q49" s="67">
        <f t="shared" si="98"/>
        <v>0.46059999999999995</v>
      </c>
      <c r="R49" s="67">
        <f t="shared" si="98"/>
        <v>4.641</v>
      </c>
      <c r="S49" s="67">
        <f t="shared" si="98"/>
        <v>0.1512</v>
      </c>
      <c r="T49" s="67">
        <f t="shared" si="7"/>
        <v>5536.3762999999999</v>
      </c>
      <c r="U49" s="67">
        <f t="shared" si="8"/>
        <v>-70.7</v>
      </c>
    </row>
    <row r="50" spans="2:21" ht="15" thickBot="1" x14ac:dyDescent="0.4">
      <c r="B50" s="23" t="s">
        <v>112</v>
      </c>
      <c r="C50" s="24" t="s">
        <v>111</v>
      </c>
      <c r="D50" s="65">
        <f t="shared" ref="D50:F50" si="99">D98*$C$24*$G$26</f>
        <v>14.139999999999999</v>
      </c>
      <c r="E50" s="65">
        <f t="shared" si="99"/>
        <v>0</v>
      </c>
      <c r="F50" s="65">
        <f t="shared" si="99"/>
        <v>12.18</v>
      </c>
      <c r="G50" s="65">
        <f t="shared" si="1"/>
        <v>0</v>
      </c>
      <c r="H50" s="65">
        <f t="shared" si="2"/>
        <v>0</v>
      </c>
      <c r="I50" s="65">
        <f t="shared" ref="I50:J50" si="100">I98*$F$24*$G$26</f>
        <v>0</v>
      </c>
      <c r="J50" s="65">
        <f t="shared" si="100"/>
        <v>0</v>
      </c>
      <c r="K50" s="65">
        <f t="shared" ref="K50:M50" si="101">K98*$G$24*$G$26</f>
        <v>0</v>
      </c>
      <c r="L50" s="65">
        <f t="shared" si="101"/>
        <v>0</v>
      </c>
      <c r="M50" s="65">
        <f t="shared" si="101"/>
        <v>0</v>
      </c>
      <c r="N50" s="65">
        <f t="shared" ref="N50:O50" si="102">N98*$F$24*$G$26</f>
        <v>0</v>
      </c>
      <c r="O50" s="65">
        <f t="shared" si="102"/>
        <v>0</v>
      </c>
      <c r="P50" s="65">
        <f t="shared" ref="P50:S50" si="103">P98*$H$24*$G$26</f>
        <v>0</v>
      </c>
      <c r="Q50" s="65">
        <f t="shared" si="103"/>
        <v>0</v>
      </c>
      <c r="R50" s="65">
        <f t="shared" si="103"/>
        <v>0</v>
      </c>
      <c r="S50" s="65">
        <f t="shared" si="103"/>
        <v>0</v>
      </c>
      <c r="T50" s="65">
        <f t="shared" si="7"/>
        <v>26.32</v>
      </c>
      <c r="U50" s="65">
        <f t="shared" si="8"/>
        <v>0</v>
      </c>
    </row>
    <row r="51" spans="2:21" ht="15" thickBot="1" x14ac:dyDescent="0.4">
      <c r="B51" s="23" t="s">
        <v>113</v>
      </c>
      <c r="C51" s="24" t="s">
        <v>111</v>
      </c>
      <c r="D51" s="67">
        <f t="shared" ref="D51:F51" si="104">D99*$C$24*$G$26</f>
        <v>819</v>
      </c>
      <c r="E51" s="67">
        <f t="shared" si="104"/>
        <v>0.97299999999999998</v>
      </c>
      <c r="F51" s="67">
        <f t="shared" si="104"/>
        <v>55.370000000000005</v>
      </c>
      <c r="G51" s="67">
        <f t="shared" si="1"/>
        <v>0.97299999999999998</v>
      </c>
      <c r="H51" s="67">
        <f t="shared" si="2"/>
        <v>8.7500000000000008E-2</v>
      </c>
      <c r="I51" s="67">
        <f t="shared" ref="I51:J51" si="105">I99*$F$24*$G$26</f>
        <v>0</v>
      </c>
      <c r="J51" s="67">
        <f t="shared" si="105"/>
        <v>172.9</v>
      </c>
      <c r="K51" s="67">
        <f t="shared" ref="K51:M51" si="106">K99*$G$24*$G$26</f>
        <v>0</v>
      </c>
      <c r="L51" s="67">
        <f t="shared" si="106"/>
        <v>0</v>
      </c>
      <c r="M51" s="67">
        <f t="shared" si="106"/>
        <v>0</v>
      </c>
      <c r="N51" s="67">
        <f t="shared" ref="N51:O51" si="107">N99*$F$24*$G$26</f>
        <v>4508</v>
      </c>
      <c r="O51" s="67">
        <f t="shared" si="107"/>
        <v>0</v>
      </c>
      <c r="P51" s="67">
        <f t="shared" ref="P51:S51" si="108">P99*$H$24*$G$26</f>
        <v>0</v>
      </c>
      <c r="Q51" s="67">
        <f t="shared" si="108"/>
        <v>0.46059999999999995</v>
      </c>
      <c r="R51" s="67">
        <f t="shared" si="108"/>
        <v>4.641</v>
      </c>
      <c r="S51" s="67">
        <f t="shared" si="108"/>
        <v>0.1512</v>
      </c>
      <c r="T51" s="67">
        <f t="shared" si="7"/>
        <v>5562.5563000000002</v>
      </c>
      <c r="U51" s="67">
        <f t="shared" si="8"/>
        <v>-70.7</v>
      </c>
    </row>
    <row r="52" spans="2:21" ht="15" thickBot="1" x14ac:dyDescent="0.4">
      <c r="B52" s="23" t="s">
        <v>114</v>
      </c>
      <c r="C52" s="24" t="s">
        <v>111</v>
      </c>
      <c r="D52" s="65">
        <f t="shared" ref="D52:F52" si="109">D100*$C$24*$G$26</f>
        <v>8050</v>
      </c>
      <c r="E52" s="65">
        <f t="shared" si="109"/>
        <v>68.88</v>
      </c>
      <c r="F52" s="65">
        <f t="shared" si="109"/>
        <v>399.7</v>
      </c>
      <c r="G52" s="65">
        <f t="shared" si="1"/>
        <v>68.88</v>
      </c>
      <c r="H52" s="65">
        <f t="shared" si="2"/>
        <v>2.5550000000000002</v>
      </c>
      <c r="I52" s="65">
        <f t="shared" ref="I52:J52" si="110">I100*$F$24*$G$26</f>
        <v>0</v>
      </c>
      <c r="J52" s="65">
        <f t="shared" si="110"/>
        <v>1659</v>
      </c>
      <c r="K52" s="65">
        <f t="shared" ref="K52:M52" si="111">K100*$G$24*$G$26</f>
        <v>0</v>
      </c>
      <c r="L52" s="65">
        <f t="shared" si="111"/>
        <v>0</v>
      </c>
      <c r="M52" s="65">
        <f t="shared" si="111"/>
        <v>0</v>
      </c>
      <c r="N52" s="65">
        <f t="shared" ref="N52:O52" si="112">N100*$F$24*$G$26</f>
        <v>55369.999999999993</v>
      </c>
      <c r="O52" s="65">
        <f t="shared" si="112"/>
        <v>0</v>
      </c>
      <c r="P52" s="65">
        <f t="shared" ref="P52:S52" si="113">P100*$H$24*$G$26</f>
        <v>0</v>
      </c>
      <c r="Q52" s="65">
        <f t="shared" si="113"/>
        <v>21.7</v>
      </c>
      <c r="R52" s="65">
        <f t="shared" si="113"/>
        <v>307.3</v>
      </c>
      <c r="S52" s="65">
        <f t="shared" si="113"/>
        <v>2.1629999999999998</v>
      </c>
      <c r="T52" s="65">
        <f t="shared" si="7"/>
        <v>65950.177999999985</v>
      </c>
      <c r="U52" s="65">
        <f t="shared" si="8"/>
        <v>-777.00000000000011</v>
      </c>
    </row>
    <row r="53" spans="2:21" ht="15" thickBot="1" x14ac:dyDescent="0.4">
      <c r="B53" s="23" t="s">
        <v>115</v>
      </c>
      <c r="C53" s="24" t="s">
        <v>111</v>
      </c>
      <c r="D53" s="67">
        <f t="shared" ref="D53:F53" si="114">D101*$C$24*$G$26</f>
        <v>0</v>
      </c>
      <c r="E53" s="67">
        <f t="shared" si="114"/>
        <v>0</v>
      </c>
      <c r="F53" s="67">
        <f t="shared" si="114"/>
        <v>0</v>
      </c>
      <c r="G53" s="67">
        <f t="shared" si="1"/>
        <v>0</v>
      </c>
      <c r="H53" s="67">
        <f t="shared" si="2"/>
        <v>0</v>
      </c>
      <c r="I53" s="67">
        <f t="shared" ref="I53:J53" si="115">I101*$F$24*$G$26</f>
        <v>0</v>
      </c>
      <c r="J53" s="67">
        <f t="shared" si="115"/>
        <v>0</v>
      </c>
      <c r="K53" s="67">
        <f t="shared" ref="K53:M53" si="116">K101*$G$24*$G$26</f>
        <v>0</v>
      </c>
      <c r="L53" s="67">
        <f t="shared" si="116"/>
        <v>0</v>
      </c>
      <c r="M53" s="67">
        <f t="shared" si="116"/>
        <v>0</v>
      </c>
      <c r="N53" s="67">
        <f t="shared" ref="N53:O53" si="117">N101*$F$24*$G$26</f>
        <v>0</v>
      </c>
      <c r="O53" s="67">
        <f t="shared" si="117"/>
        <v>0</v>
      </c>
      <c r="P53" s="67">
        <f t="shared" ref="P53:S53" si="118">P101*$H$24*$G$26</f>
        <v>0</v>
      </c>
      <c r="Q53" s="67">
        <f t="shared" si="118"/>
        <v>0</v>
      </c>
      <c r="R53" s="67">
        <f t="shared" si="118"/>
        <v>0</v>
      </c>
      <c r="S53" s="67">
        <f t="shared" si="118"/>
        <v>0</v>
      </c>
      <c r="T53" s="67">
        <f t="shared" si="7"/>
        <v>0</v>
      </c>
      <c r="U53" s="67">
        <f t="shared" si="8"/>
        <v>0</v>
      </c>
    </row>
    <row r="54" spans="2:21" ht="15" thickBot="1" x14ac:dyDescent="0.4">
      <c r="B54" s="23" t="s">
        <v>116</v>
      </c>
      <c r="C54" s="24" t="s">
        <v>111</v>
      </c>
      <c r="D54" s="65">
        <f t="shared" ref="D54:F54" si="119">D102*$C$24*$G$26</f>
        <v>8050</v>
      </c>
      <c r="E54" s="65">
        <f t="shared" si="119"/>
        <v>68.81</v>
      </c>
      <c r="F54" s="65">
        <f t="shared" si="119"/>
        <v>398.99999999999994</v>
      </c>
      <c r="G54" s="65">
        <f t="shared" si="1"/>
        <v>68.81</v>
      </c>
      <c r="H54" s="65">
        <f t="shared" si="2"/>
        <v>2.5550000000000002</v>
      </c>
      <c r="I54" s="65">
        <f t="shared" ref="I54:J54" si="120">I102*$F$24*$G$26</f>
        <v>0</v>
      </c>
      <c r="J54" s="65">
        <f t="shared" si="120"/>
        <v>1659</v>
      </c>
      <c r="K54" s="65">
        <f t="shared" ref="K54:M54" si="121">K102*$G$24*$G$26</f>
        <v>0</v>
      </c>
      <c r="L54" s="65">
        <f t="shared" si="121"/>
        <v>0</v>
      </c>
      <c r="M54" s="65">
        <f t="shared" si="121"/>
        <v>0</v>
      </c>
      <c r="N54" s="65">
        <f t="shared" ref="N54:O54" si="122">N102*$F$24*$G$26</f>
        <v>55369.999999999993</v>
      </c>
      <c r="O54" s="65">
        <f t="shared" si="122"/>
        <v>0</v>
      </c>
      <c r="P54" s="65">
        <f t="shared" ref="P54:S54" si="123">P102*$H$24*$G$26</f>
        <v>0</v>
      </c>
      <c r="Q54" s="65">
        <f t="shared" si="123"/>
        <v>21.7</v>
      </c>
      <c r="R54" s="65">
        <f t="shared" si="123"/>
        <v>306.60000000000002</v>
      </c>
      <c r="S54" s="65">
        <f t="shared" si="123"/>
        <v>2.1629999999999998</v>
      </c>
      <c r="T54" s="65">
        <f t="shared" si="7"/>
        <v>65948.637999999992</v>
      </c>
      <c r="U54" s="65">
        <f t="shared" si="8"/>
        <v>-777.00000000000011</v>
      </c>
    </row>
    <row r="55" spans="2:21" ht="15" thickBot="1" x14ac:dyDescent="0.4">
      <c r="B55" s="23" t="s">
        <v>117</v>
      </c>
      <c r="C55" s="24" t="s">
        <v>29</v>
      </c>
      <c r="D55" s="67">
        <f t="shared" ref="D55:F55" si="124">D103*$C$24*$G$26</f>
        <v>0.34720000000000001</v>
      </c>
      <c r="E55" s="67">
        <f t="shared" si="124"/>
        <v>0</v>
      </c>
      <c r="F55" s="67">
        <f t="shared" si="124"/>
        <v>0.23170000000000002</v>
      </c>
      <c r="G55" s="67">
        <f t="shared" si="1"/>
        <v>0</v>
      </c>
      <c r="H55" s="67">
        <f t="shared" si="2"/>
        <v>0</v>
      </c>
      <c r="I55" s="67">
        <f t="shared" ref="I55:J55" si="125">I103*$F$24*$G$26</f>
        <v>0</v>
      </c>
      <c r="J55" s="67">
        <f t="shared" si="125"/>
        <v>0</v>
      </c>
      <c r="K55" s="67">
        <f t="shared" ref="K55:M55" si="126">K103*$G$24*$G$26</f>
        <v>0</v>
      </c>
      <c r="L55" s="67">
        <f t="shared" si="126"/>
        <v>0</v>
      </c>
      <c r="M55" s="67">
        <f t="shared" si="126"/>
        <v>0</v>
      </c>
      <c r="N55" s="67">
        <f t="shared" ref="N55:O55" si="127">N103*$F$24*$G$26</f>
        <v>0</v>
      </c>
      <c r="O55" s="67">
        <f t="shared" si="127"/>
        <v>0</v>
      </c>
      <c r="P55" s="67">
        <f t="shared" ref="P55:S55" si="128">P103*$H$24*$G$26</f>
        <v>0</v>
      </c>
      <c r="Q55" s="67">
        <f t="shared" si="128"/>
        <v>0</v>
      </c>
      <c r="R55" s="67">
        <f t="shared" si="128"/>
        <v>0</v>
      </c>
      <c r="S55" s="67">
        <f t="shared" si="128"/>
        <v>0</v>
      </c>
      <c r="T55" s="67">
        <f t="shared" si="7"/>
        <v>0.57889999999999997</v>
      </c>
      <c r="U55" s="67">
        <f t="shared" si="8"/>
        <v>0</v>
      </c>
    </row>
    <row r="56" spans="2:21" ht="15" thickBot="1" x14ac:dyDescent="0.4">
      <c r="B56" s="23" t="s">
        <v>118</v>
      </c>
      <c r="C56" s="24" t="s">
        <v>111</v>
      </c>
      <c r="D56" s="65">
        <f t="shared" ref="D56:F56" si="129">D104*$C$24*$G$26</f>
        <v>0</v>
      </c>
      <c r="E56" s="65">
        <f t="shared" si="129"/>
        <v>0</v>
      </c>
      <c r="F56" s="65">
        <f t="shared" si="129"/>
        <v>0</v>
      </c>
      <c r="G56" s="65">
        <f t="shared" si="1"/>
        <v>0</v>
      </c>
      <c r="H56" s="65">
        <f t="shared" si="2"/>
        <v>0</v>
      </c>
      <c r="I56" s="65">
        <f t="shared" ref="I56:J56" si="130">I104*$F$24*$G$26</f>
        <v>0</v>
      </c>
      <c r="J56" s="65">
        <f t="shared" si="130"/>
        <v>0</v>
      </c>
      <c r="K56" s="65">
        <f t="shared" ref="K56:M56" si="131">K104*$G$24*$G$26</f>
        <v>0</v>
      </c>
      <c r="L56" s="65">
        <f t="shared" si="131"/>
        <v>0</v>
      </c>
      <c r="M56" s="65">
        <f t="shared" si="131"/>
        <v>0</v>
      </c>
      <c r="N56" s="65">
        <f t="shared" ref="N56:O56" si="132">N104*$F$24*$G$26</f>
        <v>0</v>
      </c>
      <c r="O56" s="65">
        <f t="shared" si="132"/>
        <v>0</v>
      </c>
      <c r="P56" s="65">
        <f t="shared" ref="P56:S56" si="133">P104*$H$24*$G$26</f>
        <v>0</v>
      </c>
      <c r="Q56" s="65">
        <f t="shared" si="133"/>
        <v>0</v>
      </c>
      <c r="R56" s="65">
        <f t="shared" si="133"/>
        <v>0</v>
      </c>
      <c r="S56" s="65">
        <f t="shared" si="133"/>
        <v>0</v>
      </c>
      <c r="T56" s="65">
        <f t="shared" si="7"/>
        <v>0</v>
      </c>
      <c r="U56" s="65">
        <f t="shared" si="8"/>
        <v>0</v>
      </c>
    </row>
    <row r="57" spans="2:21" ht="15" thickBot="1" x14ac:dyDescent="0.4">
      <c r="B57" s="23" t="s">
        <v>119</v>
      </c>
      <c r="C57" s="24" t="s">
        <v>111</v>
      </c>
      <c r="D57" s="67">
        <f t="shared" ref="D57:F57" si="134">D105*$C$24*$G$26</f>
        <v>0</v>
      </c>
      <c r="E57" s="67">
        <f t="shared" si="134"/>
        <v>0</v>
      </c>
      <c r="F57" s="67">
        <f t="shared" si="134"/>
        <v>0</v>
      </c>
      <c r="G57" s="67">
        <f t="shared" si="1"/>
        <v>0</v>
      </c>
      <c r="H57" s="67">
        <f t="shared" si="2"/>
        <v>0</v>
      </c>
      <c r="I57" s="67">
        <f t="shared" ref="I57:J57" si="135">I105*$F$24*$G$26</f>
        <v>0</v>
      </c>
      <c r="J57" s="67">
        <f t="shared" si="135"/>
        <v>0</v>
      </c>
      <c r="K57" s="67">
        <f t="shared" ref="K57:M57" si="136">K105*$G$24*$G$26</f>
        <v>0</v>
      </c>
      <c r="L57" s="67">
        <f t="shared" si="136"/>
        <v>0</v>
      </c>
      <c r="M57" s="67">
        <f t="shared" si="136"/>
        <v>0</v>
      </c>
      <c r="N57" s="67">
        <f t="shared" ref="N57:O57" si="137">N105*$F$24*$G$26</f>
        <v>0</v>
      </c>
      <c r="O57" s="67">
        <f t="shared" si="137"/>
        <v>0</v>
      </c>
      <c r="P57" s="67">
        <f t="shared" ref="P57:S57" si="138">P105*$H$24*$G$26</f>
        <v>0</v>
      </c>
      <c r="Q57" s="67">
        <f t="shared" si="138"/>
        <v>0</v>
      </c>
      <c r="R57" s="67">
        <f t="shared" si="138"/>
        <v>0</v>
      </c>
      <c r="S57" s="67">
        <f t="shared" si="138"/>
        <v>0</v>
      </c>
      <c r="T57" s="67">
        <f t="shared" si="7"/>
        <v>0</v>
      </c>
      <c r="U57" s="67">
        <f t="shared" si="8"/>
        <v>0</v>
      </c>
    </row>
    <row r="58" spans="2:21" ht="15" thickBot="1" x14ac:dyDescent="0.4">
      <c r="B58" s="23" t="s">
        <v>120</v>
      </c>
      <c r="C58" s="24" t="s">
        <v>38</v>
      </c>
      <c r="D58" s="65">
        <f t="shared" ref="D58:F58" si="139">D106*$C$24*$G$26</f>
        <v>5.3760000000000003</v>
      </c>
      <c r="E58" s="65">
        <f t="shared" si="139"/>
        <v>7.0699999999999999E-3</v>
      </c>
      <c r="F58" s="65">
        <f t="shared" si="139"/>
        <v>0.17779999999999999</v>
      </c>
      <c r="G58" s="65">
        <f t="shared" si="1"/>
        <v>7.0699999999999999E-3</v>
      </c>
      <c r="H58" s="65">
        <f t="shared" si="2"/>
        <v>6.202E-4</v>
      </c>
      <c r="I58" s="65">
        <f t="shared" ref="I58:J58" si="140">I106*$F$24*$G$26</f>
        <v>0</v>
      </c>
      <c r="J58" s="65">
        <f t="shared" si="140"/>
        <v>1.1830000000000001</v>
      </c>
      <c r="K58" s="65">
        <f t="shared" ref="K58:M58" si="141">K106*$G$24*$G$26</f>
        <v>0</v>
      </c>
      <c r="L58" s="65">
        <f t="shared" si="141"/>
        <v>0</v>
      </c>
      <c r="M58" s="65">
        <f t="shared" si="141"/>
        <v>0</v>
      </c>
      <c r="N58" s="65">
        <f t="shared" ref="N58:O58" si="142">N106*$F$24*$G$26</f>
        <v>16.239999999999998</v>
      </c>
      <c r="O58" s="65">
        <f t="shared" si="142"/>
        <v>0</v>
      </c>
      <c r="P58" s="65">
        <f t="shared" ref="P58:S58" si="143">P106*$H$24*$G$26</f>
        <v>0</v>
      </c>
      <c r="Q58" s="65">
        <f t="shared" si="143"/>
        <v>3.052E-3</v>
      </c>
      <c r="R58" s="65">
        <f t="shared" si="143"/>
        <v>3.6049999999999999E-2</v>
      </c>
      <c r="S58" s="65">
        <f t="shared" si="143"/>
        <v>5.9430000000000004E-3</v>
      </c>
      <c r="T58" s="65">
        <f t="shared" si="7"/>
        <v>23.036605199999997</v>
      </c>
      <c r="U58" s="65">
        <f t="shared" si="8"/>
        <v>-0.6139</v>
      </c>
    </row>
    <row r="59" spans="2:21" ht="15" thickBot="1" x14ac:dyDescent="0.4">
      <c r="B59" s="23" t="s">
        <v>65</v>
      </c>
      <c r="C59" s="24" t="s">
        <v>29</v>
      </c>
      <c r="D59" s="67">
        <f t="shared" ref="D59:F59" si="144">D107*$C$24*$G$26</f>
        <v>119.00000000000001</v>
      </c>
      <c r="E59" s="67">
        <f t="shared" si="144"/>
        <v>4.9769999999999995E-2</v>
      </c>
      <c r="F59" s="67">
        <f t="shared" si="144"/>
        <v>4.3470000000000004</v>
      </c>
      <c r="G59" s="67">
        <f t="shared" si="1"/>
        <v>4.9769999999999995E-2</v>
      </c>
      <c r="H59" s="67">
        <f t="shared" si="2"/>
        <v>5.9499999999999996E-3</v>
      </c>
      <c r="I59" s="67">
        <f t="shared" ref="I59:J59" si="145">I107*$F$24*$G$26</f>
        <v>0</v>
      </c>
      <c r="J59" s="67">
        <f t="shared" si="145"/>
        <v>9.9400000000000013</v>
      </c>
      <c r="K59" s="67">
        <f t="shared" ref="K59:M59" si="146">K107*$G$24*$G$26</f>
        <v>0</v>
      </c>
      <c r="L59" s="67">
        <f t="shared" si="146"/>
        <v>0</v>
      </c>
      <c r="M59" s="67">
        <f t="shared" si="146"/>
        <v>0</v>
      </c>
      <c r="N59" s="67">
        <f t="shared" ref="N59:O59" si="147">N107*$F$24*$G$26</f>
        <v>21.419999999999998</v>
      </c>
      <c r="O59" s="67">
        <f t="shared" si="147"/>
        <v>0</v>
      </c>
      <c r="P59" s="67">
        <f t="shared" ref="P59:S59" si="148">P107*$H$24*$G$26</f>
        <v>0</v>
      </c>
      <c r="Q59" s="67">
        <f t="shared" si="148"/>
        <v>2.2120000000000001E-2</v>
      </c>
      <c r="R59" s="67">
        <f t="shared" si="148"/>
        <v>0.2261</v>
      </c>
      <c r="S59" s="67">
        <f t="shared" si="148"/>
        <v>1.1479999999999999</v>
      </c>
      <c r="T59" s="67">
        <f t="shared" si="7"/>
        <v>156.20871</v>
      </c>
      <c r="U59" s="67">
        <f t="shared" si="8"/>
        <v>-24.36</v>
      </c>
    </row>
    <row r="60" spans="2:21" ht="15" thickBot="1" x14ac:dyDescent="0.4">
      <c r="B60" s="23" t="s">
        <v>66</v>
      </c>
      <c r="C60" s="24" t="s">
        <v>29</v>
      </c>
      <c r="D60" s="65">
        <f t="shared" ref="D60:F60" si="149">D108*$C$24*$G$26</f>
        <v>1029</v>
      </c>
      <c r="E60" s="65">
        <f t="shared" si="149"/>
        <v>3.9340000000000002</v>
      </c>
      <c r="F60" s="65">
        <f t="shared" si="149"/>
        <v>22.400000000000002</v>
      </c>
      <c r="G60" s="65">
        <f t="shared" si="1"/>
        <v>3.9340000000000002</v>
      </c>
      <c r="H60" s="65">
        <f t="shared" si="2"/>
        <v>0.1225</v>
      </c>
      <c r="I60" s="65">
        <f t="shared" ref="I60:J60" si="150">I108*$F$24*$G$26</f>
        <v>0</v>
      </c>
      <c r="J60" s="65">
        <f t="shared" si="150"/>
        <v>515.9</v>
      </c>
      <c r="K60" s="65">
        <f t="shared" ref="K60:M60" si="151">K108*$G$24*$G$26</f>
        <v>0</v>
      </c>
      <c r="L60" s="65">
        <f t="shared" si="151"/>
        <v>0</v>
      </c>
      <c r="M60" s="65">
        <f t="shared" si="151"/>
        <v>0</v>
      </c>
      <c r="N60" s="65">
        <f t="shared" ref="N60:O60" si="152">N108*$F$24*$G$26</f>
        <v>373.1</v>
      </c>
      <c r="O60" s="65">
        <f t="shared" si="152"/>
        <v>0</v>
      </c>
      <c r="P60" s="65">
        <f t="shared" ref="P60:S60" si="153">P108*$H$24*$G$26</f>
        <v>0</v>
      </c>
      <c r="Q60" s="65">
        <f t="shared" si="153"/>
        <v>0.89600000000000002</v>
      </c>
      <c r="R60" s="65">
        <f t="shared" si="153"/>
        <v>24.43</v>
      </c>
      <c r="S60" s="65">
        <f t="shared" si="153"/>
        <v>2.9330000000000003</v>
      </c>
      <c r="T60" s="65">
        <f t="shared" si="7"/>
        <v>1976.6495</v>
      </c>
      <c r="U60" s="65">
        <f t="shared" si="8"/>
        <v>-217</v>
      </c>
    </row>
    <row r="61" spans="2:21" ht="15" thickBot="1" x14ac:dyDescent="0.4">
      <c r="B61" s="23" t="s">
        <v>67</v>
      </c>
      <c r="C61" s="24" t="s">
        <v>29</v>
      </c>
      <c r="D61" s="67">
        <f t="shared" ref="D61:F61" si="154">D109*$C$24*$G$26</f>
        <v>2.8839999999999998E-2</v>
      </c>
      <c r="E61" s="67">
        <f t="shared" si="154"/>
        <v>4.6549999999999998E-4</v>
      </c>
      <c r="F61" s="67">
        <f t="shared" si="154"/>
        <v>1.743E-3</v>
      </c>
      <c r="G61" s="67">
        <f t="shared" si="1"/>
        <v>4.6549999999999998E-4</v>
      </c>
      <c r="H61" s="67">
        <f t="shared" si="2"/>
        <v>2.0579999999999999E-5</v>
      </c>
      <c r="I61" s="67">
        <f t="shared" ref="I61:J61" si="155">I109*$F$24*$G$26</f>
        <v>0</v>
      </c>
      <c r="J61" s="67">
        <f t="shared" si="155"/>
        <v>1.0360000000000001E-2</v>
      </c>
      <c r="K61" s="67">
        <f t="shared" ref="K61:M61" si="156">K109*$G$24*$G$26</f>
        <v>0</v>
      </c>
      <c r="L61" s="67">
        <f t="shared" si="156"/>
        <v>0</v>
      </c>
      <c r="M61" s="67">
        <f t="shared" si="156"/>
        <v>0</v>
      </c>
      <c r="N61" s="67">
        <f t="shared" ref="N61:O61" si="157">N109*$F$24*$G$26</f>
        <v>0.73499999999999999</v>
      </c>
      <c r="O61" s="67">
        <f t="shared" si="157"/>
        <v>0</v>
      </c>
      <c r="P61" s="67">
        <f t="shared" ref="P61:S61" si="158">P109*$H$24*$G$26</f>
        <v>0</v>
      </c>
      <c r="Q61" s="67">
        <f t="shared" si="158"/>
        <v>1.428E-4</v>
      </c>
      <c r="R61" s="67">
        <f t="shared" si="158"/>
        <v>2.9329999999999997E-4</v>
      </c>
      <c r="S61" s="67">
        <f t="shared" si="158"/>
        <v>9.9399999999999997E-6</v>
      </c>
      <c r="T61" s="67">
        <f t="shared" si="7"/>
        <v>0.77734062000000004</v>
      </c>
      <c r="U61" s="67">
        <f t="shared" si="8"/>
        <v>-1.645E-3</v>
      </c>
    </row>
    <row r="62" spans="2:21" ht="15" thickBot="1" x14ac:dyDescent="0.4">
      <c r="B62" s="23" t="s">
        <v>68</v>
      </c>
      <c r="C62" s="24" t="s">
        <v>29</v>
      </c>
      <c r="D62" s="65">
        <f t="shared" ref="D62:F62" si="159">D110*$C$24*$G$26</f>
        <v>0</v>
      </c>
      <c r="E62" s="65">
        <f t="shared" si="159"/>
        <v>0</v>
      </c>
      <c r="F62" s="65">
        <f t="shared" si="159"/>
        <v>0</v>
      </c>
      <c r="G62" s="65">
        <f t="shared" si="1"/>
        <v>0</v>
      </c>
      <c r="H62" s="65">
        <f t="shared" si="2"/>
        <v>0</v>
      </c>
      <c r="I62" s="65">
        <f t="shared" ref="I62:J62" si="160">I110*$F$24*$G$26</f>
        <v>0</v>
      </c>
      <c r="J62" s="65">
        <f t="shared" si="160"/>
        <v>0</v>
      </c>
      <c r="K62" s="65">
        <f t="shared" ref="K62:M62" si="161">K110*$G$24*$G$26</f>
        <v>0</v>
      </c>
      <c r="L62" s="65">
        <f t="shared" si="161"/>
        <v>0</v>
      </c>
      <c r="M62" s="65">
        <f t="shared" si="161"/>
        <v>0</v>
      </c>
      <c r="N62" s="65">
        <f t="shared" ref="N62:O62" si="162">N110*$F$24*$G$26</f>
        <v>0</v>
      </c>
      <c r="O62" s="65">
        <f t="shared" si="162"/>
        <v>0</v>
      </c>
      <c r="P62" s="65">
        <f t="shared" ref="P62:S62" si="163">P110*$H$24*$G$26</f>
        <v>0</v>
      </c>
      <c r="Q62" s="65">
        <f t="shared" si="163"/>
        <v>0</v>
      </c>
      <c r="R62" s="65">
        <f t="shared" si="163"/>
        <v>0</v>
      </c>
      <c r="S62" s="65">
        <f t="shared" si="163"/>
        <v>0</v>
      </c>
      <c r="T62" s="65">
        <f t="shared" si="7"/>
        <v>0</v>
      </c>
      <c r="U62" s="65">
        <f t="shared" si="8"/>
        <v>0</v>
      </c>
    </row>
    <row r="63" spans="2:21" ht="15" thickBot="1" x14ac:dyDescent="0.4">
      <c r="B63" s="23" t="s">
        <v>121</v>
      </c>
      <c r="C63" s="24" t="s">
        <v>29</v>
      </c>
      <c r="D63" s="67">
        <f t="shared" ref="D63:F63" si="164">D111*$C$24*$G$26</f>
        <v>0</v>
      </c>
      <c r="E63" s="67">
        <f t="shared" si="164"/>
        <v>0</v>
      </c>
      <c r="F63" s="67">
        <f t="shared" si="164"/>
        <v>5.4809999999999999</v>
      </c>
      <c r="G63" s="67">
        <f t="shared" si="1"/>
        <v>0</v>
      </c>
      <c r="H63" s="67">
        <f t="shared" si="2"/>
        <v>2.2400000000000002</v>
      </c>
      <c r="I63" s="67">
        <f t="shared" ref="I63:J63" si="165">I111*$F$24*$G$26</f>
        <v>0</v>
      </c>
      <c r="J63" s="67">
        <f t="shared" si="165"/>
        <v>3.1779999999999999</v>
      </c>
      <c r="K63" s="67">
        <f t="shared" ref="K63:M63" si="166">K111*$G$24*$G$26</f>
        <v>0</v>
      </c>
      <c r="L63" s="67">
        <f t="shared" si="166"/>
        <v>0</v>
      </c>
      <c r="M63" s="67">
        <f t="shared" si="166"/>
        <v>0</v>
      </c>
      <c r="N63" s="67">
        <f t="shared" ref="N63:O63" si="167">N111*$F$24*$G$26</f>
        <v>0</v>
      </c>
      <c r="O63" s="67">
        <f t="shared" si="167"/>
        <v>0</v>
      </c>
      <c r="P63" s="67">
        <f t="shared" ref="P63:S63" si="168">P111*$H$24*$G$26</f>
        <v>0</v>
      </c>
      <c r="Q63" s="67">
        <f t="shared" si="168"/>
        <v>0</v>
      </c>
      <c r="R63" s="67">
        <f t="shared" si="168"/>
        <v>21.490000000000002</v>
      </c>
      <c r="S63" s="67">
        <f t="shared" si="168"/>
        <v>0</v>
      </c>
      <c r="T63" s="67">
        <f t="shared" si="7"/>
        <v>32.389000000000003</v>
      </c>
      <c r="U63" s="67">
        <f t="shared" si="8"/>
        <v>0</v>
      </c>
    </row>
    <row r="64" spans="2:21" ht="15" thickBot="1" x14ac:dyDescent="0.4">
      <c r="B64" s="23" t="s">
        <v>122</v>
      </c>
      <c r="C64" s="24" t="s">
        <v>29</v>
      </c>
      <c r="D64" s="65">
        <f t="shared" ref="D64:F64" si="169">D112*$C$24*$G$26</f>
        <v>0</v>
      </c>
      <c r="E64" s="65">
        <f t="shared" si="169"/>
        <v>0</v>
      </c>
      <c r="F64" s="65">
        <f t="shared" si="169"/>
        <v>0</v>
      </c>
      <c r="G64" s="65">
        <f t="shared" si="1"/>
        <v>0</v>
      </c>
      <c r="H64" s="65">
        <f t="shared" si="2"/>
        <v>0</v>
      </c>
      <c r="I64" s="65">
        <f t="shared" ref="I64:J64" si="170">I112*$F$24*$G$26</f>
        <v>0</v>
      </c>
      <c r="J64" s="65">
        <f t="shared" si="170"/>
        <v>0</v>
      </c>
      <c r="K64" s="65">
        <f t="shared" ref="K64:M64" si="171">K112*$G$24*$G$26</f>
        <v>0</v>
      </c>
      <c r="L64" s="65">
        <f t="shared" si="171"/>
        <v>0</v>
      </c>
      <c r="M64" s="65">
        <f t="shared" si="171"/>
        <v>0</v>
      </c>
      <c r="N64" s="65">
        <f t="shared" ref="N64:O64" si="172">N112*$F$24*$G$26</f>
        <v>0</v>
      </c>
      <c r="O64" s="65">
        <f t="shared" si="172"/>
        <v>0</v>
      </c>
      <c r="P64" s="65">
        <f t="shared" ref="P64:S64" si="173">P112*$H$24*$G$26</f>
        <v>0</v>
      </c>
      <c r="Q64" s="65">
        <f t="shared" si="173"/>
        <v>0</v>
      </c>
      <c r="R64" s="65">
        <f t="shared" si="173"/>
        <v>0</v>
      </c>
      <c r="S64" s="65">
        <f t="shared" si="173"/>
        <v>0</v>
      </c>
      <c r="T64" s="65">
        <f t="shared" si="7"/>
        <v>0</v>
      </c>
      <c r="U64" s="65">
        <f t="shared" si="8"/>
        <v>0</v>
      </c>
    </row>
    <row r="65" spans="1:21" ht="15" thickBot="1" x14ac:dyDescent="0.4">
      <c r="B65" s="23" t="s">
        <v>69</v>
      </c>
      <c r="C65" s="24" t="s">
        <v>37</v>
      </c>
      <c r="D65" s="67">
        <f t="shared" ref="D65:F65" si="174">D113*$C$24*$G$26</f>
        <v>0</v>
      </c>
      <c r="E65" s="67">
        <f t="shared" si="174"/>
        <v>0</v>
      </c>
      <c r="F65" s="67">
        <f t="shared" si="174"/>
        <v>0</v>
      </c>
      <c r="G65" s="67">
        <f t="shared" si="1"/>
        <v>0</v>
      </c>
      <c r="H65" s="67">
        <f t="shared" si="2"/>
        <v>0</v>
      </c>
      <c r="I65" s="67">
        <f t="shared" ref="I65:J65" si="175">I113*$F$24*$G$26</f>
        <v>0</v>
      </c>
      <c r="J65" s="67">
        <f t="shared" si="175"/>
        <v>0</v>
      </c>
      <c r="K65" s="67">
        <f t="shared" ref="K65:M65" si="176">K113*$G$24*$G$26</f>
        <v>0</v>
      </c>
      <c r="L65" s="67">
        <f t="shared" si="176"/>
        <v>0</v>
      </c>
      <c r="M65" s="67">
        <f t="shared" si="176"/>
        <v>0</v>
      </c>
      <c r="N65" s="67">
        <f t="shared" ref="N65:O65" si="177">N113*$F$24*$G$26</f>
        <v>0</v>
      </c>
      <c r="O65" s="67">
        <f t="shared" si="177"/>
        <v>0</v>
      </c>
      <c r="P65" s="67">
        <f t="shared" ref="P65:S65" si="178">P113*$H$24*$G$26</f>
        <v>0</v>
      </c>
      <c r="Q65" s="67">
        <f t="shared" si="178"/>
        <v>0</v>
      </c>
      <c r="R65" s="67">
        <f t="shared" si="178"/>
        <v>0</v>
      </c>
      <c r="S65" s="67">
        <f t="shared" si="178"/>
        <v>0</v>
      </c>
      <c r="T65" s="67">
        <f t="shared" si="7"/>
        <v>0</v>
      </c>
      <c r="U65" s="67">
        <f t="shared" si="8"/>
        <v>0</v>
      </c>
    </row>
    <row r="66" spans="1:21" ht="15" thickBot="1" x14ac:dyDescent="0.4">
      <c r="B66" s="23" t="s">
        <v>123</v>
      </c>
      <c r="C66" s="24" t="s">
        <v>111</v>
      </c>
      <c r="D66" s="65">
        <f t="shared" ref="D66:F66" si="179">D114*$C$24*$G$26</f>
        <v>8890</v>
      </c>
      <c r="E66" s="65">
        <f t="shared" si="179"/>
        <v>69.789999999999992</v>
      </c>
      <c r="F66" s="65">
        <f t="shared" si="179"/>
        <v>454.3</v>
      </c>
      <c r="G66" s="65">
        <f t="shared" si="1"/>
        <v>69.789999999999992</v>
      </c>
      <c r="H66" s="65">
        <f t="shared" si="2"/>
        <v>2.6459999999999999</v>
      </c>
      <c r="I66" s="65">
        <f t="shared" ref="I66:J66" si="180">I114*$F$24*$G$26</f>
        <v>0</v>
      </c>
      <c r="J66" s="65">
        <f t="shared" si="180"/>
        <v>1834</v>
      </c>
      <c r="K66" s="65">
        <f t="shared" ref="K66:M66" si="181">K114*$G$24*$G$26</f>
        <v>0</v>
      </c>
      <c r="L66" s="65">
        <f t="shared" si="181"/>
        <v>0</v>
      </c>
      <c r="M66" s="65">
        <f t="shared" si="181"/>
        <v>0</v>
      </c>
      <c r="N66" s="65">
        <f t="shared" ref="N66:O66" si="182">N114*$F$24*$G$26</f>
        <v>59850</v>
      </c>
      <c r="O66" s="65">
        <f t="shared" si="182"/>
        <v>0</v>
      </c>
      <c r="P66" s="65">
        <f t="shared" ref="P66:S66" si="183">P114*$H$24*$G$26</f>
        <v>0</v>
      </c>
      <c r="Q66" s="65">
        <f t="shared" si="183"/>
        <v>22.12</v>
      </c>
      <c r="R66" s="65">
        <f t="shared" si="183"/>
        <v>310.8</v>
      </c>
      <c r="S66" s="65">
        <f t="shared" si="183"/>
        <v>2.31</v>
      </c>
      <c r="T66" s="65">
        <f t="shared" si="7"/>
        <v>71505.755999999994</v>
      </c>
      <c r="U66" s="65">
        <f t="shared" si="8"/>
        <v>-847</v>
      </c>
    </row>
    <row r="67" spans="1:21" ht="15" thickBot="1" x14ac:dyDescent="0.4">
      <c r="B67" s="23" t="s">
        <v>172</v>
      </c>
      <c r="C67" s="24" t="s">
        <v>29</v>
      </c>
      <c r="D67" s="67">
        <f t="shared" ref="D67:U67" si="184">D115*$C$24*$G$26</f>
        <v>0</v>
      </c>
      <c r="E67" s="67">
        <f t="shared" si="184"/>
        <v>0</v>
      </c>
      <c r="F67" s="67">
        <f t="shared" si="184"/>
        <v>0</v>
      </c>
      <c r="G67" s="67">
        <f t="shared" si="184"/>
        <v>0</v>
      </c>
      <c r="H67" s="67">
        <f t="shared" si="184"/>
        <v>0</v>
      </c>
      <c r="I67" s="67">
        <f t="shared" si="184"/>
        <v>0</v>
      </c>
      <c r="J67" s="67">
        <f t="shared" si="184"/>
        <v>0</v>
      </c>
      <c r="K67" s="67">
        <f t="shared" si="184"/>
        <v>0</v>
      </c>
      <c r="L67" s="67">
        <f t="shared" si="184"/>
        <v>0</v>
      </c>
      <c r="M67" s="67">
        <f t="shared" si="184"/>
        <v>0</v>
      </c>
      <c r="N67" s="67">
        <f t="shared" si="184"/>
        <v>0</v>
      </c>
      <c r="O67" s="67">
        <f t="shared" si="184"/>
        <v>0</v>
      </c>
      <c r="P67" s="67">
        <f t="shared" si="184"/>
        <v>0</v>
      </c>
      <c r="Q67" s="67">
        <f t="shared" si="184"/>
        <v>0</v>
      </c>
      <c r="R67" s="67">
        <f t="shared" si="184"/>
        <v>0</v>
      </c>
      <c r="S67" s="67">
        <f t="shared" si="184"/>
        <v>0</v>
      </c>
      <c r="T67" s="67">
        <f t="shared" si="184"/>
        <v>0</v>
      </c>
      <c r="U67" s="67">
        <f t="shared" si="184"/>
        <v>0</v>
      </c>
    </row>
    <row r="68" spans="1:21" ht="15" thickBot="1" x14ac:dyDescent="0.4">
      <c r="B68" s="23" t="s">
        <v>173</v>
      </c>
      <c r="C68" s="24" t="s">
        <v>29</v>
      </c>
      <c r="D68" s="65">
        <f t="shared" ref="D68:U68" si="185">D116*$C$24*$G$26</f>
        <v>-1.7290000000000001</v>
      </c>
      <c r="E68" s="65">
        <f t="shared" si="185"/>
        <v>0</v>
      </c>
      <c r="F68" s="65">
        <f t="shared" si="185"/>
        <v>0</v>
      </c>
      <c r="G68" s="65">
        <f t="shared" si="185"/>
        <v>0</v>
      </c>
      <c r="H68" s="65">
        <f t="shared" si="185"/>
        <v>1.7290000000000001</v>
      </c>
      <c r="I68" s="65">
        <f t="shared" si="185"/>
        <v>0</v>
      </c>
      <c r="J68" s="65">
        <f t="shared" si="185"/>
        <v>0</v>
      </c>
      <c r="K68" s="65">
        <f t="shared" si="185"/>
        <v>0</v>
      </c>
      <c r="L68" s="65">
        <f t="shared" si="185"/>
        <v>0</v>
      </c>
      <c r="M68" s="65">
        <f t="shared" si="185"/>
        <v>0</v>
      </c>
      <c r="N68" s="65">
        <f t="shared" si="185"/>
        <v>0</v>
      </c>
      <c r="O68" s="65">
        <f t="shared" si="185"/>
        <v>0</v>
      </c>
      <c r="P68" s="65">
        <f t="shared" si="185"/>
        <v>0</v>
      </c>
      <c r="Q68" s="65">
        <f t="shared" si="185"/>
        <v>0</v>
      </c>
      <c r="R68" s="65">
        <f t="shared" si="185"/>
        <v>0</v>
      </c>
      <c r="S68" s="65">
        <f t="shared" si="185"/>
        <v>0</v>
      </c>
      <c r="T68" s="65">
        <f t="shared" si="185"/>
        <v>0</v>
      </c>
      <c r="U68" s="65">
        <f t="shared" si="185"/>
        <v>0</v>
      </c>
    </row>
    <row r="69" spans="1:21" ht="15" thickBot="1" x14ac:dyDescent="0.4">
      <c r="B69" s="23" t="s">
        <v>128</v>
      </c>
      <c r="C69" s="24" t="s">
        <v>78</v>
      </c>
      <c r="D69" s="67">
        <f t="shared" ref="D69:F69" si="186">D117*$C$24*$G$26</f>
        <v>644.70000000000005</v>
      </c>
      <c r="E69" s="67">
        <f t="shared" si="186"/>
        <v>4.508</v>
      </c>
      <c r="F69" s="67">
        <f t="shared" si="186"/>
        <v>27.439999999999998</v>
      </c>
      <c r="G69" s="67">
        <f>G117*$D$24*$G$26</f>
        <v>4.508</v>
      </c>
      <c r="H69" s="67">
        <f>H117*$E$24*$G$26</f>
        <v>0.13650000000000001</v>
      </c>
      <c r="I69" s="67">
        <f t="shared" ref="I69:J69" si="187">I117*$F$24*$G$26</f>
        <v>0</v>
      </c>
      <c r="J69" s="67">
        <f t="shared" si="187"/>
        <v>128.80000000000001</v>
      </c>
      <c r="K69" s="67">
        <f t="shared" ref="K69:M69" si="188">K117*$G$24*$G$26</f>
        <v>0</v>
      </c>
      <c r="L69" s="67">
        <f t="shared" si="188"/>
        <v>0</v>
      </c>
      <c r="M69" s="67">
        <f t="shared" si="188"/>
        <v>0</v>
      </c>
      <c r="N69" s="67">
        <f t="shared" ref="N69:O69" si="189">N117*$F$24*$G$26</f>
        <v>395.49999999999994</v>
      </c>
      <c r="O69" s="67">
        <f t="shared" si="189"/>
        <v>0</v>
      </c>
      <c r="P69" s="67">
        <f t="shared" ref="P69:S69" si="190">P117*$H$24*$G$26</f>
        <v>0</v>
      </c>
      <c r="Q69" s="67">
        <f t="shared" si="190"/>
        <v>1.4420000000000002</v>
      </c>
      <c r="R69" s="67">
        <f t="shared" si="190"/>
        <v>24.43</v>
      </c>
      <c r="S69" s="67">
        <f t="shared" si="190"/>
        <v>2.3450000000000002</v>
      </c>
      <c r="T69" s="67">
        <f t="shared" si="7"/>
        <v>1233.8095000000003</v>
      </c>
      <c r="U69" s="67">
        <f>U117*$H$24*$G$26</f>
        <v>-70.7</v>
      </c>
    </row>
    <row r="70" spans="1:21" ht="15" thickBot="1" x14ac:dyDescent="0.4">
      <c r="B70" s="23" t="s">
        <v>129</v>
      </c>
      <c r="C70" s="24" t="s">
        <v>124</v>
      </c>
      <c r="D70" s="65">
        <f t="shared" ref="D70:F70" si="191">D118*$C$24*$G$26</f>
        <v>3.8850000000000002</v>
      </c>
      <c r="E70" s="65">
        <f t="shared" si="191"/>
        <v>1.435E-2</v>
      </c>
      <c r="F70" s="65">
        <f t="shared" si="191"/>
        <v>0.1211</v>
      </c>
      <c r="G70" s="65">
        <f>G118*$D$24*$G$26</f>
        <v>1.435E-2</v>
      </c>
      <c r="H70" s="65">
        <f>H118*$E$24*$G$26</f>
        <v>4.8650000000000001E-4</v>
      </c>
      <c r="I70" s="65">
        <f t="shared" ref="I70:J70" si="192">I118*$F$24*$G$26</f>
        <v>0</v>
      </c>
      <c r="J70" s="65">
        <f t="shared" si="192"/>
        <v>1.4909999999999999</v>
      </c>
      <c r="K70" s="65">
        <f t="shared" ref="K70:M70" si="193">K118*$G$24*$G$26</f>
        <v>0</v>
      </c>
      <c r="L70" s="65">
        <f t="shared" si="193"/>
        <v>0</v>
      </c>
      <c r="M70" s="65">
        <f t="shared" si="193"/>
        <v>0</v>
      </c>
      <c r="N70" s="65">
        <f t="shared" ref="N70:O70" si="194">N118*$F$24*$G$26</f>
        <v>2.0299999999999998</v>
      </c>
      <c r="O70" s="65">
        <f t="shared" si="194"/>
        <v>0</v>
      </c>
      <c r="P70" s="65">
        <f t="shared" ref="P70:S70" si="195">P118*$H$24*$G$26</f>
        <v>0</v>
      </c>
      <c r="Q70" s="65">
        <f t="shared" si="195"/>
        <v>4.4729999999999995E-3</v>
      </c>
      <c r="R70" s="65">
        <f t="shared" si="195"/>
        <v>4.9139999999999996E-2</v>
      </c>
      <c r="S70" s="65">
        <f t="shared" si="195"/>
        <v>1.225E-3</v>
      </c>
      <c r="T70" s="65">
        <f t="shared" si="7"/>
        <v>7.6111245000000007</v>
      </c>
      <c r="U70" s="65">
        <f>U118*$H$24*$G$26</f>
        <v>-0.69159999999999999</v>
      </c>
    </row>
    <row r="71" spans="1:21" ht="15" thickBot="1" x14ac:dyDescent="0.4">
      <c r="B71" s="23" t="s">
        <v>130</v>
      </c>
      <c r="C71" s="24" t="s">
        <v>125</v>
      </c>
      <c r="D71" s="67">
        <f t="shared" ref="D71:F71" si="196">D119*$C$24*$G$26</f>
        <v>2.0790000000000002</v>
      </c>
      <c r="E71" s="67">
        <f t="shared" si="196"/>
        <v>3.1920000000000004E-3</v>
      </c>
      <c r="F71" s="67">
        <f t="shared" si="196"/>
        <v>5.5160000000000001E-2</v>
      </c>
      <c r="G71" s="67">
        <f>G119*$D$24*$G$26</f>
        <v>3.1920000000000004E-3</v>
      </c>
      <c r="H71" s="67">
        <f>H119*$E$24*$G$26</f>
        <v>2.8069999999999999E-4</v>
      </c>
      <c r="I71" s="67">
        <f t="shared" ref="I71:J71" si="197">I119*$F$24*$G$26</f>
        <v>0</v>
      </c>
      <c r="J71" s="67">
        <f t="shared" si="197"/>
        <v>0.69230000000000003</v>
      </c>
      <c r="K71" s="67">
        <f t="shared" ref="K71:M71" si="198">K119*$G$24*$G$26</f>
        <v>0</v>
      </c>
      <c r="L71" s="67">
        <f t="shared" si="198"/>
        <v>0</v>
      </c>
      <c r="M71" s="67">
        <f t="shared" si="198"/>
        <v>0</v>
      </c>
      <c r="N71" s="67">
        <f t="shared" ref="N71:O71" si="199">N119*$F$24*$G$26</f>
        <v>0.64890000000000003</v>
      </c>
      <c r="O71" s="67">
        <f t="shared" si="199"/>
        <v>0</v>
      </c>
      <c r="P71" s="67">
        <f t="shared" ref="P71:S71" si="200">P119*$H$24*$G$26</f>
        <v>0</v>
      </c>
      <c r="Q71" s="67">
        <f t="shared" si="200"/>
        <v>1.078E-3</v>
      </c>
      <c r="R71" s="67">
        <f t="shared" si="200"/>
        <v>4.326E-2</v>
      </c>
      <c r="S71" s="67">
        <f t="shared" si="200"/>
        <v>8.5400000000000007E-3</v>
      </c>
      <c r="T71" s="67">
        <f t="shared" si="7"/>
        <v>3.5349026999999995</v>
      </c>
      <c r="U71" s="67">
        <f>U119*$H$24*$G$26</f>
        <v>-0.21</v>
      </c>
    </row>
    <row r="72" spans="1:21" ht="15" thickBot="1" x14ac:dyDescent="0.4">
      <c r="B72" s="23" t="s">
        <v>131</v>
      </c>
      <c r="C72" s="24" t="s">
        <v>126</v>
      </c>
      <c r="D72" s="65">
        <f t="shared" ref="D72:F72" si="201">D120*$C$24*$G$26</f>
        <v>0.52079999999999993</v>
      </c>
      <c r="E72" s="65">
        <f t="shared" si="201"/>
        <v>2.3240000000000001E-3</v>
      </c>
      <c r="F72" s="65">
        <f t="shared" si="201"/>
        <v>3.6609999999999997E-2</v>
      </c>
      <c r="G72" s="65">
        <f>G120*$D$24*$G$26</f>
        <v>2.3240000000000001E-3</v>
      </c>
      <c r="H72" s="65">
        <f>H120*$E$24*$G$26</f>
        <v>8.8900000000000006E-5</v>
      </c>
      <c r="I72" s="65">
        <f t="shared" ref="I72:J72" si="202">I120*$F$24*$G$26</f>
        <v>0</v>
      </c>
      <c r="J72" s="65">
        <f t="shared" si="202"/>
        <v>0.10150000000000001</v>
      </c>
      <c r="K72" s="65">
        <f t="shared" ref="K72:M72" si="203">K120*$G$24*$G$26</f>
        <v>0</v>
      </c>
      <c r="L72" s="65">
        <f t="shared" si="203"/>
        <v>0</v>
      </c>
      <c r="M72" s="65">
        <f t="shared" si="203"/>
        <v>0</v>
      </c>
      <c r="N72" s="65">
        <f t="shared" ref="N72:O72" si="204">N120*$F$24*$G$26</f>
        <v>0.1547</v>
      </c>
      <c r="O72" s="65">
        <f t="shared" si="204"/>
        <v>0</v>
      </c>
      <c r="P72" s="65">
        <f t="shared" ref="P72:S72" si="205">P120*$H$24*$G$26</f>
        <v>0</v>
      </c>
      <c r="Q72" s="65">
        <f t="shared" si="205"/>
        <v>7.1400000000000001E-4</v>
      </c>
      <c r="R72" s="65">
        <f t="shared" si="205"/>
        <v>3.2059999999999998E-2</v>
      </c>
      <c r="S72" s="65">
        <f t="shared" si="205"/>
        <v>4.9070000000000006E-4</v>
      </c>
      <c r="T72" s="65">
        <f t="shared" si="7"/>
        <v>0.8516115999999998</v>
      </c>
      <c r="U72" s="65">
        <f>U120*$H$24*$G$26</f>
        <v>-8.6800000000000002E-2</v>
      </c>
    </row>
    <row r="73" spans="1:21" ht="15" thickBot="1" x14ac:dyDescent="0.4">
      <c r="B73" s="23" t="s">
        <v>171</v>
      </c>
      <c r="C73" s="23" t="s">
        <v>127</v>
      </c>
      <c r="D73" s="67">
        <f>D121*$C$24*$G$26</f>
        <v>4.4379999999999999E-5</v>
      </c>
      <c r="E73" s="67">
        <f t="shared" ref="E73:F73" si="206">E121*$C$24*$G$26</f>
        <v>8.3300000000000001E-7</v>
      </c>
      <c r="F73" s="67">
        <f t="shared" si="206"/>
        <v>2.317E-6</v>
      </c>
      <c r="G73" s="67">
        <f>G121*$D$24*$G$26</f>
        <v>8.3300000000000001E-7</v>
      </c>
      <c r="H73" s="67">
        <f>H121*$E$24*$G$26</f>
        <v>2.4359999999999998E-8</v>
      </c>
      <c r="I73" s="67">
        <f t="shared" ref="I73:J73" si="207">I121*$F$24*$G$26</f>
        <v>0</v>
      </c>
      <c r="J73" s="67">
        <f t="shared" si="207"/>
        <v>1.0990000000000002E-5</v>
      </c>
      <c r="K73" s="67">
        <f t="shared" ref="K73:M73" si="208">K121*$G$24*$G$26</f>
        <v>0</v>
      </c>
      <c r="L73" s="67">
        <f t="shared" si="208"/>
        <v>0</v>
      </c>
      <c r="M73" s="67">
        <f t="shared" si="208"/>
        <v>0</v>
      </c>
      <c r="N73" s="67">
        <f t="shared" ref="N73:O73" si="209">N121*$F$24*$G$26</f>
        <v>3.6470000000000001E-5</v>
      </c>
      <c r="O73" s="67">
        <f t="shared" si="209"/>
        <v>0</v>
      </c>
      <c r="P73" s="67">
        <f t="shared" ref="P73:S73" si="210">P121*$H$24*$G$26</f>
        <v>0</v>
      </c>
      <c r="Q73" s="67">
        <f t="shared" si="210"/>
        <v>2.5269999999999998E-7</v>
      </c>
      <c r="R73" s="67">
        <f t="shared" si="210"/>
        <v>1.1970000000000001E-6</v>
      </c>
      <c r="S73" s="67">
        <f t="shared" si="210"/>
        <v>2.2679999999999999E-8</v>
      </c>
      <c r="T73" s="67">
        <f t="shared" si="7"/>
        <v>9.7319740000000005E-5</v>
      </c>
      <c r="U73" s="67">
        <f>U121*$H$24*$G$26</f>
        <v>-3.2269999999999998E-6</v>
      </c>
    </row>
    <row r="74" spans="1:21" ht="15" thickBot="1" x14ac:dyDescent="0.4">
      <c r="B74" s="23" t="s">
        <v>174</v>
      </c>
      <c r="C74" s="23" t="s">
        <v>95</v>
      </c>
      <c r="D74" s="65">
        <f t="shared" ref="D74:U74" si="211">D122*$C$24*$G$26</f>
        <v>0.10289999999999999</v>
      </c>
      <c r="E74" s="65">
        <f t="shared" si="211"/>
        <v>1.5820000000000001E-5</v>
      </c>
      <c r="F74" s="65">
        <f t="shared" si="211"/>
        <v>4.2070000000000003E-4</v>
      </c>
      <c r="G74" s="65">
        <f t="shared" si="211"/>
        <v>1.5820000000000001E-5</v>
      </c>
      <c r="H74" s="65">
        <f t="shared" si="211"/>
        <v>8.8199999999999998E-7</v>
      </c>
      <c r="I74" s="65">
        <f t="shared" si="211"/>
        <v>0</v>
      </c>
      <c r="J74" s="65">
        <f t="shared" si="211"/>
        <v>5.2850000000000001E-2</v>
      </c>
      <c r="K74" s="65">
        <f t="shared" si="211"/>
        <v>0</v>
      </c>
      <c r="L74" s="65">
        <f t="shared" si="211"/>
        <v>0</v>
      </c>
      <c r="M74" s="65">
        <f t="shared" si="211"/>
        <v>0</v>
      </c>
      <c r="N74" s="65">
        <f t="shared" si="211"/>
        <v>1.575E-2</v>
      </c>
      <c r="O74" s="65">
        <f t="shared" si="211"/>
        <v>0</v>
      </c>
      <c r="P74" s="65">
        <f t="shared" si="211"/>
        <v>0</v>
      </c>
      <c r="Q74" s="65">
        <f t="shared" si="211"/>
        <v>9.0299999999999999E-6</v>
      </c>
      <c r="R74" s="65">
        <f t="shared" si="211"/>
        <v>1.0150000000000001E-5</v>
      </c>
      <c r="S74" s="65">
        <f t="shared" si="211"/>
        <v>5.7469999999999998E-7</v>
      </c>
      <c r="T74" s="65">
        <f t="shared" si="211"/>
        <v>0.17149999999999999</v>
      </c>
      <c r="U74" s="65">
        <f t="shared" si="211"/>
        <v>-1.26E-2</v>
      </c>
    </row>
    <row r="75" spans="1:21" ht="15" thickBot="1" x14ac:dyDescent="0.4">
      <c r="B75" s="23" t="s">
        <v>175</v>
      </c>
      <c r="C75" s="23" t="s">
        <v>37</v>
      </c>
      <c r="D75" s="67">
        <f t="shared" ref="D75:U75" si="212">D123*$C$24*$G$26</f>
        <v>8050</v>
      </c>
      <c r="E75" s="67">
        <f t="shared" si="212"/>
        <v>68.88</v>
      </c>
      <c r="F75" s="67">
        <f t="shared" si="212"/>
        <v>399.7</v>
      </c>
      <c r="G75" s="67">
        <f t="shared" si="212"/>
        <v>68.88</v>
      </c>
      <c r="H75" s="67">
        <f t="shared" si="212"/>
        <v>2.5550000000000002</v>
      </c>
      <c r="I75" s="67">
        <f t="shared" si="212"/>
        <v>0</v>
      </c>
      <c r="J75" s="67">
        <f t="shared" si="212"/>
        <v>1659</v>
      </c>
      <c r="K75" s="67">
        <f t="shared" si="212"/>
        <v>0</v>
      </c>
      <c r="L75" s="67">
        <f t="shared" si="212"/>
        <v>0</v>
      </c>
      <c r="M75" s="67">
        <f t="shared" si="212"/>
        <v>0</v>
      </c>
      <c r="N75" s="67">
        <f t="shared" si="212"/>
        <v>55369.999999999993</v>
      </c>
      <c r="O75" s="67">
        <f t="shared" si="212"/>
        <v>0</v>
      </c>
      <c r="P75" s="67">
        <f t="shared" si="212"/>
        <v>0</v>
      </c>
      <c r="Q75" s="67">
        <f t="shared" si="212"/>
        <v>21.7</v>
      </c>
      <c r="R75" s="67">
        <f t="shared" si="212"/>
        <v>307.3</v>
      </c>
      <c r="S75" s="67">
        <f t="shared" si="212"/>
        <v>2.1629999999999998</v>
      </c>
      <c r="T75" s="67">
        <f t="shared" si="212"/>
        <v>65940</v>
      </c>
      <c r="U75" s="67">
        <f t="shared" si="212"/>
        <v>-777.00000000000011</v>
      </c>
    </row>
    <row r="76" spans="1:21" x14ac:dyDescent="0.35">
      <c r="A76" s="26"/>
      <c r="E76"/>
      <c r="F76"/>
      <c r="G76"/>
      <c r="H76"/>
      <c r="I76"/>
      <c r="J76"/>
      <c r="K76"/>
      <c r="L76"/>
      <c r="M76"/>
      <c r="N76"/>
      <c r="O76"/>
      <c r="P76"/>
    </row>
    <row r="77" spans="1:21" ht="44" thickBot="1" x14ac:dyDescent="0.4">
      <c r="A77" s="6"/>
      <c r="B77" s="35" t="s">
        <v>76</v>
      </c>
      <c r="C77" s="36" t="s">
        <v>26</v>
      </c>
      <c r="D77" s="90" t="s">
        <v>146</v>
      </c>
      <c r="E77" s="90" t="s">
        <v>133</v>
      </c>
      <c r="F77" s="90" t="s">
        <v>134</v>
      </c>
      <c r="G77" s="90" t="s">
        <v>135</v>
      </c>
      <c r="H77" s="90" t="s">
        <v>136</v>
      </c>
      <c r="I77" s="90" t="s">
        <v>137</v>
      </c>
      <c r="J77" s="90" t="s">
        <v>138</v>
      </c>
      <c r="K77" s="90" t="s">
        <v>139</v>
      </c>
      <c r="L77" s="90" t="s">
        <v>140</v>
      </c>
      <c r="M77" s="90" t="s">
        <v>141</v>
      </c>
      <c r="N77" s="90" t="s">
        <v>153</v>
      </c>
      <c r="O77" s="90" t="s">
        <v>154</v>
      </c>
      <c r="P77" s="91" t="s">
        <v>142</v>
      </c>
      <c r="Q77" s="91" t="s">
        <v>143</v>
      </c>
      <c r="R77" s="91" t="s">
        <v>144</v>
      </c>
      <c r="S77" s="91" t="s">
        <v>145</v>
      </c>
      <c r="T77" s="91" t="s">
        <v>147</v>
      </c>
      <c r="U77" s="91" t="s">
        <v>132</v>
      </c>
    </row>
    <row r="78" spans="1:21" ht="15" thickBot="1" x14ac:dyDescent="0.4">
      <c r="B78" s="37" t="s">
        <v>77</v>
      </c>
      <c r="C78" s="38" t="s">
        <v>78</v>
      </c>
      <c r="D78" s="65">
        <f>'Impacts Unité Fonctionnelle'!D78</f>
        <v>0.98299999999999998</v>
      </c>
      <c r="E78" s="65">
        <f>'Impacts Unité Fonctionnelle'!E78</f>
        <v>6.5100000000000002E-3</v>
      </c>
      <c r="F78" s="65">
        <f>'Impacts Unité Fonctionnelle'!F78</f>
        <v>3.8699999999999998E-2</v>
      </c>
      <c r="G78" s="65">
        <f>'Impacts Unité Fonctionnelle'!G78</f>
        <v>6.5100000000000002E-3</v>
      </c>
      <c r="H78" s="65">
        <f>'Impacts Unité Fonctionnelle'!H78</f>
        <v>8.6200000000000003E-4</v>
      </c>
      <c r="I78" s="65">
        <f>'Impacts Unité Fonctionnelle'!I78</f>
        <v>0</v>
      </c>
      <c r="J78" s="65">
        <f>'Impacts Unité Fonctionnelle'!J78</f>
        <v>0.193</v>
      </c>
      <c r="K78" s="65">
        <f>'Impacts Unité Fonctionnelle'!K78</f>
        <v>0</v>
      </c>
      <c r="L78" s="65">
        <f>'Impacts Unité Fonctionnelle'!L78</f>
        <v>0</v>
      </c>
      <c r="M78" s="65">
        <f>'Impacts Unité Fonctionnelle'!M78</f>
        <v>0</v>
      </c>
      <c r="N78" s="65">
        <f>'Impacts Unité Fonctionnelle'!N78</f>
        <v>0.58899999999999997</v>
      </c>
      <c r="O78" s="65">
        <f>'Impacts Unité Fonctionnelle'!O78</f>
        <v>0</v>
      </c>
      <c r="P78" s="66">
        <f>'Impacts Unité Fonctionnelle'!P78</f>
        <v>0</v>
      </c>
      <c r="Q78" s="66">
        <f>'Impacts Unité Fonctionnelle'!Q78</f>
        <v>2.0899999999999998E-3</v>
      </c>
      <c r="R78" s="66">
        <f>'Impacts Unité Fonctionnelle'!R78</f>
        <v>3.6799999999999999E-2</v>
      </c>
      <c r="S78" s="66">
        <f>'Impacts Unité Fonctionnelle'!S78</f>
        <v>1.17E-2</v>
      </c>
      <c r="T78" s="66">
        <f>'Impacts Unité Fonctionnelle'!T78</f>
        <v>1.87</v>
      </c>
      <c r="U78" s="66">
        <f>'Impacts Unité Fonctionnelle'!U78</f>
        <v>-0.106</v>
      </c>
    </row>
    <row r="79" spans="1:21" ht="15.75" customHeight="1" thickBot="1" x14ac:dyDescent="0.4">
      <c r="B79" s="37" t="s">
        <v>79</v>
      </c>
      <c r="C79" s="38" t="s">
        <v>78</v>
      </c>
      <c r="D79" s="67">
        <f>'Impacts Unité Fonctionnelle'!D79</f>
        <v>0.95799999999999996</v>
      </c>
      <c r="E79" s="67">
        <f>'Impacts Unité Fonctionnelle'!E79</f>
        <v>6.5100000000000002E-3</v>
      </c>
      <c r="F79" s="67">
        <f>'Impacts Unité Fonctionnelle'!F79</f>
        <v>4.0800000000000003E-2</v>
      </c>
      <c r="G79" s="67">
        <f>'Impacts Unité Fonctionnelle'!G79</f>
        <v>6.5100000000000002E-3</v>
      </c>
      <c r="H79" s="67">
        <f>'Impacts Unité Fonctionnelle'!H79</f>
        <v>1.9799999999999999E-4</v>
      </c>
      <c r="I79" s="67">
        <f>'Impacts Unité Fonctionnelle'!I79</f>
        <v>0</v>
      </c>
      <c r="J79" s="67">
        <f>'Impacts Unité Fonctionnelle'!J79</f>
        <v>0.19</v>
      </c>
      <c r="K79" s="67">
        <f>'Impacts Unité Fonctionnelle'!K79</f>
        <v>0</v>
      </c>
      <c r="L79" s="67">
        <f>'Impacts Unité Fonctionnelle'!L79</f>
        <v>0</v>
      </c>
      <c r="M79" s="67">
        <f>'Impacts Unité Fonctionnelle'!M79</f>
        <v>0</v>
      </c>
      <c r="N79" s="67">
        <f>'Impacts Unité Fonctionnelle'!N79</f>
        <v>0.57699999999999996</v>
      </c>
      <c r="O79" s="67">
        <f>'Impacts Unité Fonctionnelle'!O79</f>
        <v>0</v>
      </c>
      <c r="P79" s="68">
        <f>'Impacts Unité Fonctionnelle'!P79</f>
        <v>0</v>
      </c>
      <c r="Q79" s="68">
        <f>'Impacts Unité Fonctionnelle'!Q79</f>
        <v>2.0799999999999998E-3</v>
      </c>
      <c r="R79" s="68">
        <f>'Impacts Unité Fonctionnelle'!R79</f>
        <v>3.6900000000000002E-2</v>
      </c>
      <c r="S79" s="68">
        <f>'Impacts Unité Fonctionnelle'!S79</f>
        <v>3.3999999999999998E-3</v>
      </c>
      <c r="T79" s="68">
        <f>'Impacts Unité Fonctionnelle'!T79</f>
        <v>1.82</v>
      </c>
      <c r="U79" s="68">
        <f>'Impacts Unité Fonctionnelle'!U79</f>
        <v>-0.106</v>
      </c>
    </row>
    <row r="80" spans="1:21" ht="15.75" customHeight="1" thickBot="1" x14ac:dyDescent="0.4">
      <c r="B80" s="37" t="s">
        <v>80</v>
      </c>
      <c r="C80" s="38" t="s">
        <v>78</v>
      </c>
      <c r="D80" s="65">
        <f>'Impacts Unité Fonctionnelle'!D80</f>
        <v>2.2700000000000001E-2</v>
      </c>
      <c r="E80" s="65">
        <f>'Impacts Unité Fonctionnelle'!E80</f>
        <v>5.5500000000000002E-6</v>
      </c>
      <c r="F80" s="65">
        <f>'Impacts Unité Fonctionnelle'!F80</f>
        <v>-2.1099999999999999E-3</v>
      </c>
      <c r="G80" s="65">
        <f>'Impacts Unité Fonctionnelle'!G80</f>
        <v>5.5500000000000002E-6</v>
      </c>
      <c r="H80" s="65">
        <f>'Impacts Unité Fonctionnelle'!H80</f>
        <v>6.5600000000000001E-4</v>
      </c>
      <c r="I80" s="65">
        <f>'Impacts Unité Fonctionnelle'!I80</f>
        <v>0</v>
      </c>
      <c r="J80" s="65">
        <f>'Impacts Unité Fonctionnelle'!J80</f>
        <v>2.2599999999999999E-3</v>
      </c>
      <c r="K80" s="65">
        <f>'Impacts Unité Fonctionnelle'!K80</f>
        <v>0</v>
      </c>
      <c r="L80" s="65">
        <f>'Impacts Unité Fonctionnelle'!L80</f>
        <v>0</v>
      </c>
      <c r="M80" s="65">
        <f>'Impacts Unité Fonctionnelle'!M80</f>
        <v>0</v>
      </c>
      <c r="N80" s="65">
        <f>'Impacts Unité Fonctionnelle'!N80</f>
        <v>1.1299999999999999E-2</v>
      </c>
      <c r="O80" s="65">
        <f>'Impacts Unité Fonctionnelle'!O80</f>
        <v>0</v>
      </c>
      <c r="P80" s="65">
        <f>'Impacts Unité Fonctionnelle'!P80</f>
        <v>0</v>
      </c>
      <c r="Q80" s="65">
        <f>'Impacts Unité Fonctionnelle'!Q80</f>
        <v>2.12E-6</v>
      </c>
      <c r="R80" s="65">
        <f>'Impacts Unité Fonctionnelle'!R80</f>
        <v>-1.6699999999999999E-4</v>
      </c>
      <c r="S80" s="65">
        <f>'Impacts Unité Fonctionnelle'!S80</f>
        <v>8.0400000000000003E-3</v>
      </c>
      <c r="T80" s="65">
        <f>'Impacts Unité Fonctionnelle'!T80</f>
        <v>4.2700000000000002E-2</v>
      </c>
      <c r="U80" s="65">
        <f>'Impacts Unité Fonctionnelle'!U80</f>
        <v>-1.2300000000000001E-4</v>
      </c>
    </row>
    <row r="81" spans="1:21" ht="15.75" customHeight="1" thickBot="1" x14ac:dyDescent="0.4">
      <c r="B81" s="37" t="s">
        <v>81</v>
      </c>
      <c r="C81" s="38" t="s">
        <v>78</v>
      </c>
      <c r="D81" s="67">
        <f>'Impacts Unité Fonctionnelle'!D81</f>
        <v>1.1900000000000001E-3</v>
      </c>
      <c r="E81" s="67">
        <f>'Impacts Unité Fonctionnelle'!E81</f>
        <v>2.5500000000000001E-6</v>
      </c>
      <c r="F81" s="67">
        <f>'Impacts Unité Fonctionnelle'!F81</f>
        <v>3.8600000000000003E-5</v>
      </c>
      <c r="G81" s="67">
        <f>'Impacts Unité Fonctionnelle'!G81</f>
        <v>2.5500000000000001E-6</v>
      </c>
      <c r="H81" s="67">
        <f>'Impacts Unité Fonctionnelle'!H81</f>
        <v>1.1999999999999999E-7</v>
      </c>
      <c r="I81" s="67">
        <f>'Impacts Unité Fonctionnelle'!I81</f>
        <v>0</v>
      </c>
      <c r="J81" s="67">
        <f>'Impacts Unité Fonctionnelle'!J81</f>
        <v>3.1399999999999999E-4</v>
      </c>
      <c r="K81" s="67">
        <f>'Impacts Unité Fonctionnelle'!K81</f>
        <v>0</v>
      </c>
      <c r="L81" s="67">
        <f>'Impacts Unité Fonctionnelle'!L81</f>
        <v>0</v>
      </c>
      <c r="M81" s="67">
        <f>'Impacts Unité Fonctionnelle'!M81</f>
        <v>0</v>
      </c>
      <c r="N81" s="67">
        <f>'Impacts Unité Fonctionnelle'!N81</f>
        <v>3.5599999999999998E-4</v>
      </c>
      <c r="O81" s="67">
        <f>'Impacts Unité Fonctionnelle'!O81</f>
        <v>0</v>
      </c>
      <c r="P81" s="67">
        <f>'Impacts Unité Fonctionnelle'!P81</f>
        <v>0</v>
      </c>
      <c r="Q81" s="67">
        <f>'Impacts Unité Fonctionnelle'!Q81</f>
        <v>1.24E-6</v>
      </c>
      <c r="R81" s="67">
        <f>'Impacts Unité Fonctionnelle'!R81</f>
        <v>5.1499999999999998E-6</v>
      </c>
      <c r="S81" s="67">
        <f>'Impacts Unité Fonctionnelle'!S81</f>
        <v>7.9700000000000006E-8</v>
      </c>
      <c r="T81" s="67">
        <f>'Impacts Unité Fonctionnelle'!T81</f>
        <v>1.91E-3</v>
      </c>
      <c r="U81" s="67">
        <f>'Impacts Unité Fonctionnelle'!U81</f>
        <v>-7.86E-5</v>
      </c>
    </row>
    <row r="82" spans="1:21" ht="15.75" customHeight="1" thickBot="1" x14ac:dyDescent="0.4">
      <c r="B82" s="37" t="s">
        <v>82</v>
      </c>
      <c r="C82" s="38" t="s">
        <v>83</v>
      </c>
      <c r="D82" s="65">
        <f>'Impacts Unité Fonctionnelle'!D82</f>
        <v>6.6899999999999997E-8</v>
      </c>
      <c r="E82" s="65">
        <f>'Impacts Unité Fonctionnelle'!E82</f>
        <v>1.51E-9</v>
      </c>
      <c r="F82" s="65">
        <f>'Impacts Unité Fonctionnelle'!F82</f>
        <v>3.7300000000000001E-9</v>
      </c>
      <c r="G82" s="65">
        <f>'Impacts Unité Fonctionnelle'!G82</f>
        <v>1.51E-9</v>
      </c>
      <c r="H82" s="65">
        <f>'Impacts Unité Fonctionnelle'!H82</f>
        <v>4.3199999999999997E-11</v>
      </c>
      <c r="I82" s="65">
        <f>'Impacts Unité Fonctionnelle'!I82</f>
        <v>0</v>
      </c>
      <c r="J82" s="65">
        <f>'Impacts Unité Fonctionnelle'!J82</f>
        <v>1.59E-8</v>
      </c>
      <c r="K82" s="65">
        <f>'Impacts Unité Fonctionnelle'!K82</f>
        <v>0</v>
      </c>
      <c r="L82" s="65">
        <f>'Impacts Unité Fonctionnelle'!L82</f>
        <v>0</v>
      </c>
      <c r="M82" s="65">
        <f>'Impacts Unité Fonctionnelle'!M82</f>
        <v>0</v>
      </c>
      <c r="N82" s="65">
        <f>'Impacts Unité Fonctionnelle'!N82</f>
        <v>6.0800000000000002E-8</v>
      </c>
      <c r="O82" s="65">
        <f>'Impacts Unité Fonctionnelle'!O82</f>
        <v>0</v>
      </c>
      <c r="P82" s="65">
        <f>'Impacts Unité Fonctionnelle'!P82</f>
        <v>0</v>
      </c>
      <c r="Q82" s="65">
        <f>'Impacts Unité Fonctionnelle'!Q82</f>
        <v>4.5399999999999998E-10</v>
      </c>
      <c r="R82" s="65">
        <f>'Impacts Unité Fonctionnelle'!R82</f>
        <v>1.3500000000000001E-9</v>
      </c>
      <c r="S82" s="65">
        <f>'Impacts Unité Fonctionnelle'!S82</f>
        <v>3.8200000000000001E-11</v>
      </c>
      <c r="T82" s="65">
        <f>'Impacts Unité Fonctionnelle'!T82</f>
        <v>1.5200000000000001E-7</v>
      </c>
      <c r="U82" s="65">
        <f>'Impacts Unité Fonctionnelle'!U82</f>
        <v>-4.8099999999999997E-9</v>
      </c>
    </row>
    <row r="83" spans="1:21" ht="15.75" customHeight="1" thickBot="1" x14ac:dyDescent="0.4">
      <c r="B83" s="37" t="s">
        <v>84</v>
      </c>
      <c r="C83" s="38" t="s">
        <v>85</v>
      </c>
      <c r="D83" s="67">
        <f>'Impacts Unité Fonctionnelle'!D83</f>
        <v>6.7799999999999996E-3</v>
      </c>
      <c r="E83" s="67">
        <f>'Impacts Unité Fonctionnelle'!E83</f>
        <v>2.6400000000000001E-5</v>
      </c>
      <c r="F83" s="67">
        <f>'Impacts Unité Fonctionnelle'!F83</f>
        <v>2.5000000000000001E-4</v>
      </c>
      <c r="G83" s="67">
        <f>'Impacts Unité Fonctionnelle'!G83</f>
        <v>2.6400000000000001E-5</v>
      </c>
      <c r="H83" s="67">
        <f>'Impacts Unité Fonctionnelle'!H83</f>
        <v>8.9700000000000005E-7</v>
      </c>
      <c r="I83" s="67">
        <f>'Impacts Unité Fonctionnelle'!I83</f>
        <v>0</v>
      </c>
      <c r="J83" s="67">
        <f>'Impacts Unité Fonctionnelle'!J83</f>
        <v>2.49E-3</v>
      </c>
      <c r="K83" s="67">
        <f>'Impacts Unité Fonctionnelle'!K83</f>
        <v>0</v>
      </c>
      <c r="L83" s="67">
        <f>'Impacts Unité Fonctionnelle'!L83</f>
        <v>0</v>
      </c>
      <c r="M83" s="67">
        <f>'Impacts Unité Fonctionnelle'!M83</f>
        <v>0</v>
      </c>
      <c r="N83" s="67">
        <f>'Impacts Unité Fonctionnelle'!N83</f>
        <v>3.46E-3</v>
      </c>
      <c r="O83" s="67">
        <f>'Impacts Unité Fonctionnelle'!O83</f>
        <v>0</v>
      </c>
      <c r="P83" s="67">
        <f>'Impacts Unité Fonctionnelle'!P83</f>
        <v>0</v>
      </c>
      <c r="Q83" s="67">
        <f>'Impacts Unité Fonctionnelle'!Q83</f>
        <v>8.1100000000000003E-6</v>
      </c>
      <c r="R83" s="67">
        <f>'Impacts Unité Fonctionnelle'!R83</f>
        <v>8.6500000000000002E-5</v>
      </c>
      <c r="S83" s="67">
        <f>'Impacts Unité Fonctionnelle'!S83</f>
        <v>2.3800000000000001E-6</v>
      </c>
      <c r="T83" s="67">
        <f>'Impacts Unité Fonctionnelle'!T83</f>
        <v>1.3100000000000001E-2</v>
      </c>
      <c r="U83" s="67">
        <f>'Impacts Unité Fonctionnelle'!U83</f>
        <v>-1.15E-3</v>
      </c>
    </row>
    <row r="84" spans="1:21" ht="15.75" customHeight="1" thickBot="1" x14ac:dyDescent="0.4">
      <c r="B84" s="37" t="s">
        <v>86</v>
      </c>
      <c r="C84" s="38" t="s">
        <v>87</v>
      </c>
      <c r="D84" s="65">
        <f>'Impacts Unité Fonctionnelle'!D84</f>
        <v>7.3999999999999999E-4</v>
      </c>
      <c r="E84" s="65">
        <f>'Impacts Unité Fonctionnelle'!E84</f>
        <v>4.1899999999999998E-7</v>
      </c>
      <c r="F84" s="65">
        <f>'Impacts Unité Fonctionnelle'!F84</f>
        <v>1.6099999999999998E-5</v>
      </c>
      <c r="G84" s="65">
        <f>'Impacts Unité Fonctionnelle'!G84</f>
        <v>4.1899999999999998E-7</v>
      </c>
      <c r="H84" s="65">
        <f>'Impacts Unité Fonctionnelle'!H84</f>
        <v>2.07E-8</v>
      </c>
      <c r="I84" s="65">
        <f>'Impacts Unité Fonctionnelle'!I84</f>
        <v>0</v>
      </c>
      <c r="J84" s="65">
        <f>'Impacts Unité Fonctionnelle'!J84</f>
        <v>2.52E-4</v>
      </c>
      <c r="K84" s="65">
        <f>'Impacts Unité Fonctionnelle'!K84</f>
        <v>0</v>
      </c>
      <c r="L84" s="65">
        <f>'Impacts Unité Fonctionnelle'!L84</f>
        <v>0</v>
      </c>
      <c r="M84" s="65">
        <f>'Impacts Unité Fonctionnelle'!M84</f>
        <v>0</v>
      </c>
      <c r="N84" s="65">
        <f>'Impacts Unité Fonctionnelle'!N84</f>
        <v>1.9599999999999999E-4</v>
      </c>
      <c r="O84" s="65">
        <f>'Impacts Unité Fonctionnelle'!O84</f>
        <v>0</v>
      </c>
      <c r="P84" s="65">
        <f>'Impacts Unité Fonctionnelle'!P84</f>
        <v>0</v>
      </c>
      <c r="Q84" s="65">
        <f>'Impacts Unité Fonctionnelle'!Q84</f>
        <v>1.9399999999999999E-7</v>
      </c>
      <c r="R84" s="65">
        <f>'Impacts Unité Fonctionnelle'!R84</f>
        <v>1.7600000000000001E-5</v>
      </c>
      <c r="S84" s="65">
        <f>'Impacts Unité Fonctionnelle'!S84</f>
        <v>2.84E-7</v>
      </c>
      <c r="T84" s="65">
        <f>'Impacts Unité Fonctionnelle'!T84</f>
        <v>1.2199999999999999E-3</v>
      </c>
      <c r="U84" s="65">
        <f>'Impacts Unité Fonctionnelle'!U84</f>
        <v>-7.8399999999999995E-5</v>
      </c>
    </row>
    <row r="85" spans="1:21" ht="15.75" customHeight="1" thickBot="1" x14ac:dyDescent="0.4">
      <c r="B85" s="39" t="s">
        <v>88</v>
      </c>
      <c r="C85" s="40" t="s">
        <v>89</v>
      </c>
      <c r="D85" s="67">
        <f>'Impacts Unité Fonctionnelle'!D85</f>
        <v>1.4E-3</v>
      </c>
      <c r="E85" s="67">
        <f>'Impacts Unité Fonctionnelle'!E85</f>
        <v>7.9500000000000001E-6</v>
      </c>
      <c r="F85" s="67">
        <f>'Impacts Unité Fonctionnelle'!F85</f>
        <v>4.0599999999999998E-5</v>
      </c>
      <c r="G85" s="67">
        <f>'Impacts Unité Fonctionnelle'!G85</f>
        <v>7.9500000000000001E-6</v>
      </c>
      <c r="H85" s="67">
        <f>'Impacts Unité Fonctionnelle'!H85</f>
        <v>3.72E-7</v>
      </c>
      <c r="I85" s="67">
        <f>'Impacts Unité Fonctionnelle'!I85</f>
        <v>0</v>
      </c>
      <c r="J85" s="67">
        <f>'Impacts Unité Fonctionnelle'!J85</f>
        <v>5.1999999999999995E-4</v>
      </c>
      <c r="K85" s="67">
        <f>'Impacts Unité Fonctionnelle'!K85</f>
        <v>0</v>
      </c>
      <c r="L85" s="67">
        <f>'Impacts Unité Fonctionnelle'!L85</f>
        <v>0</v>
      </c>
      <c r="M85" s="67">
        <f>'Impacts Unité Fonctionnelle'!M85</f>
        <v>0</v>
      </c>
      <c r="N85" s="67">
        <f>'Impacts Unité Fonctionnelle'!N85</f>
        <v>7.5900000000000002E-4</v>
      </c>
      <c r="O85" s="67">
        <f>'Impacts Unité Fonctionnelle'!O85</f>
        <v>0</v>
      </c>
      <c r="P85" s="67">
        <f>'Impacts Unité Fonctionnelle'!P85</f>
        <v>0</v>
      </c>
      <c r="Q85" s="67">
        <f>'Impacts Unité Fonctionnelle'!Q85</f>
        <v>2.2199999999999999E-6</v>
      </c>
      <c r="R85" s="67">
        <f>'Impacts Unité Fonctionnelle'!R85</f>
        <v>2.0400000000000001E-5</v>
      </c>
      <c r="S85" s="67">
        <f>'Impacts Unité Fonctionnelle'!S85</f>
        <v>8.2400000000000007E-6</v>
      </c>
      <c r="T85" s="67">
        <f>'Impacts Unité Fonctionnelle'!T85</f>
        <v>2.7599999999999999E-3</v>
      </c>
      <c r="U85" s="67">
        <f>'Impacts Unité Fonctionnelle'!U85</f>
        <v>-1.3100000000000001E-4</v>
      </c>
    </row>
    <row r="86" spans="1:21" ht="15" thickBot="1" x14ac:dyDescent="0.4">
      <c r="B86" s="39" t="s">
        <v>90</v>
      </c>
      <c r="C86" s="87" t="s">
        <v>91</v>
      </c>
      <c r="D86" s="65">
        <f>'Impacts Unité Fonctionnelle'!D86</f>
        <v>1.2500000000000001E-2</v>
      </c>
      <c r="E86" s="65">
        <f>'Impacts Unité Fonctionnelle'!E86</f>
        <v>8.6899999999999998E-5</v>
      </c>
      <c r="F86" s="65">
        <f>'Impacts Unité Fonctionnelle'!F86</f>
        <v>7.9799999999999999E-4</v>
      </c>
      <c r="G86" s="65">
        <f>'Impacts Unité Fonctionnelle'!G86</f>
        <v>8.6899999999999998E-5</v>
      </c>
      <c r="H86" s="65">
        <f>'Impacts Unité Fonctionnelle'!H86</f>
        <v>2.9100000000000001E-6</v>
      </c>
      <c r="I86" s="65">
        <f>'Impacts Unité Fonctionnelle'!I86</f>
        <v>0</v>
      </c>
      <c r="J86" s="65">
        <f>'Impacts Unité Fonctionnelle'!J86</f>
        <v>2.8500000000000001E-3</v>
      </c>
      <c r="K86" s="65">
        <f>'Impacts Unité Fonctionnelle'!K86</f>
        <v>0</v>
      </c>
      <c r="L86" s="65">
        <f>'Impacts Unité Fonctionnelle'!L86</f>
        <v>0</v>
      </c>
      <c r="M86" s="65">
        <f>'Impacts Unité Fonctionnelle'!M86</f>
        <v>0</v>
      </c>
      <c r="N86" s="65">
        <f>'Impacts Unité Fonctionnelle'!N86</f>
        <v>5.9199999999999999E-3</v>
      </c>
      <c r="O86" s="65">
        <f>'Impacts Unité Fonctionnelle'!O86</f>
        <v>0</v>
      </c>
      <c r="P86" s="65">
        <f>'Impacts Unité Fonctionnelle'!P86</f>
        <v>0</v>
      </c>
      <c r="Q86" s="65">
        <f>'Impacts Unité Fonctionnelle'!Q86</f>
        <v>2.4300000000000001E-5</v>
      </c>
      <c r="R86" s="65">
        <f>'Impacts Unité Fonctionnelle'!R86</f>
        <v>1.9799999999999999E-4</v>
      </c>
      <c r="S86" s="65">
        <f>'Impacts Unité Fonctionnelle'!S86</f>
        <v>9.9499999999999996E-6</v>
      </c>
      <c r="T86" s="65">
        <f>'Impacts Unité Fonctionnelle'!T86</f>
        <v>2.24E-2</v>
      </c>
      <c r="U86" s="65">
        <f>'Impacts Unité Fonctionnelle'!U86</f>
        <v>-1.3600000000000001E-3</v>
      </c>
    </row>
    <row r="87" spans="1:21" ht="15" thickBot="1" x14ac:dyDescent="0.4">
      <c r="A87" s="26"/>
      <c r="B87" s="39" t="s">
        <v>92</v>
      </c>
      <c r="C87" s="87" t="s">
        <v>93</v>
      </c>
      <c r="D87" s="67">
        <f>'Impacts Unité Fonctionnelle'!D87</f>
        <v>3.8E-3</v>
      </c>
      <c r="E87" s="67">
        <f>'Impacts Unité Fonctionnelle'!E87</f>
        <v>2.6599999999999999E-5</v>
      </c>
      <c r="F87" s="67">
        <f>'Impacts Unité Fonctionnelle'!F87</f>
        <v>1.93E-4</v>
      </c>
      <c r="G87" s="67">
        <f>'Impacts Unité Fonctionnelle'!G87</f>
        <v>2.6599999999999999E-5</v>
      </c>
      <c r="H87" s="67">
        <f>'Impacts Unité Fonctionnelle'!H87</f>
        <v>8.9599999999999998E-7</v>
      </c>
      <c r="I87" s="67">
        <f>'Impacts Unité Fonctionnelle'!I87</f>
        <v>0</v>
      </c>
      <c r="J87" s="67">
        <f>'Impacts Unité Fonctionnelle'!J87</f>
        <v>8.3100000000000003E-4</v>
      </c>
      <c r="K87" s="67">
        <f>'Impacts Unité Fonctionnelle'!K87</f>
        <v>0</v>
      </c>
      <c r="L87" s="67">
        <f>'Impacts Unité Fonctionnelle'!L87</f>
        <v>0</v>
      </c>
      <c r="M87" s="67">
        <f>'Impacts Unité Fonctionnelle'!M87</f>
        <v>0</v>
      </c>
      <c r="N87" s="67">
        <f>'Impacts Unité Fonctionnelle'!N87</f>
        <v>1.64E-3</v>
      </c>
      <c r="O87" s="67">
        <f>'Impacts Unité Fonctionnelle'!O87</f>
        <v>0</v>
      </c>
      <c r="P87" s="67">
        <f>'Impacts Unité Fonctionnelle'!P87</f>
        <v>0</v>
      </c>
      <c r="Q87" s="67">
        <f>'Impacts Unité Fonctionnelle'!Q87</f>
        <v>7.5800000000000003E-6</v>
      </c>
      <c r="R87" s="67">
        <f>'Impacts Unité Fonctionnelle'!R87</f>
        <v>1.5100000000000001E-4</v>
      </c>
      <c r="S87" s="67">
        <f>'Impacts Unité Fonctionnelle'!S87</f>
        <v>3.3900000000000002E-6</v>
      </c>
      <c r="T87" s="67">
        <f>'Impacts Unité Fonctionnelle'!T87</f>
        <v>6.6800000000000002E-3</v>
      </c>
      <c r="U87" s="67">
        <f>'Impacts Unité Fonctionnelle'!U87</f>
        <v>-5.2599999999999999E-4</v>
      </c>
    </row>
    <row r="88" spans="1:21" ht="15" thickBot="1" x14ac:dyDescent="0.4">
      <c r="A88" s="6"/>
      <c r="B88" s="39" t="s">
        <v>94</v>
      </c>
      <c r="C88" s="87" t="s">
        <v>95</v>
      </c>
      <c r="D88" s="65">
        <f>'Impacts Unité Fonctionnelle'!D88</f>
        <v>1.47E-4</v>
      </c>
      <c r="E88" s="65">
        <f>'Impacts Unité Fonctionnelle'!E88</f>
        <v>2.2600000000000001E-8</v>
      </c>
      <c r="F88" s="65">
        <f>'Impacts Unité Fonctionnelle'!F88</f>
        <v>6.0100000000000005E-7</v>
      </c>
      <c r="G88" s="65">
        <f>'Impacts Unité Fonctionnelle'!G88</f>
        <v>2.2600000000000001E-8</v>
      </c>
      <c r="H88" s="65">
        <f>'Impacts Unité Fonctionnelle'!H88</f>
        <v>1.26E-9</v>
      </c>
      <c r="I88" s="65">
        <f>'Impacts Unité Fonctionnelle'!I88</f>
        <v>0</v>
      </c>
      <c r="J88" s="65">
        <f>'Impacts Unité Fonctionnelle'!J88</f>
        <v>7.5500000000000006E-5</v>
      </c>
      <c r="K88" s="65">
        <f>'Impacts Unité Fonctionnelle'!K88</f>
        <v>0</v>
      </c>
      <c r="L88" s="65">
        <f>'Impacts Unité Fonctionnelle'!L88</f>
        <v>0</v>
      </c>
      <c r="M88" s="65">
        <f>'Impacts Unité Fonctionnelle'!M88</f>
        <v>0</v>
      </c>
      <c r="N88" s="65">
        <f>'Impacts Unité Fonctionnelle'!N88</f>
        <v>2.2500000000000001E-5</v>
      </c>
      <c r="O88" s="65">
        <f>'Impacts Unité Fonctionnelle'!O88</f>
        <v>0</v>
      </c>
      <c r="P88" s="65">
        <f>'Impacts Unité Fonctionnelle'!P88</f>
        <v>0</v>
      </c>
      <c r="Q88" s="65">
        <f>'Impacts Unité Fonctionnelle'!Q88</f>
        <v>1.29E-8</v>
      </c>
      <c r="R88" s="65">
        <f>'Impacts Unité Fonctionnelle'!R88</f>
        <v>1.4500000000000001E-8</v>
      </c>
      <c r="S88" s="65">
        <f>'Impacts Unité Fonctionnelle'!S88</f>
        <v>8.2099999999999996E-10</v>
      </c>
      <c r="T88" s="65">
        <f>'Impacts Unité Fonctionnelle'!T88</f>
        <v>2.4499999999999999E-4</v>
      </c>
      <c r="U88" s="65">
        <f>'Impacts Unité Fonctionnelle'!U88</f>
        <v>-1.8E-5</v>
      </c>
    </row>
    <row r="89" spans="1:21" ht="15.75" customHeight="1" thickBot="1" x14ac:dyDescent="0.4">
      <c r="B89" s="37" t="s">
        <v>96</v>
      </c>
      <c r="C89" s="38" t="s">
        <v>37</v>
      </c>
      <c r="D89" s="67">
        <f>'Impacts Unité Fonctionnelle'!D89</f>
        <v>11.5</v>
      </c>
      <c r="E89" s="67">
        <f>'Impacts Unité Fonctionnelle'!E89</f>
        <v>9.8400000000000001E-2</v>
      </c>
      <c r="F89" s="67">
        <f>'Impacts Unité Fonctionnelle'!F89</f>
        <v>0.57099999999999995</v>
      </c>
      <c r="G89" s="67">
        <f>'Impacts Unité Fonctionnelle'!G89</f>
        <v>9.8400000000000001E-2</v>
      </c>
      <c r="H89" s="67">
        <f>'Impacts Unité Fonctionnelle'!H89</f>
        <v>3.65E-3</v>
      </c>
      <c r="I89" s="67">
        <f>'Impacts Unité Fonctionnelle'!I89</f>
        <v>0</v>
      </c>
      <c r="J89" s="67">
        <f>'Impacts Unité Fonctionnelle'!J89</f>
        <v>2.37</v>
      </c>
      <c r="K89" s="67">
        <f>'Impacts Unité Fonctionnelle'!K89</f>
        <v>0</v>
      </c>
      <c r="L89" s="67">
        <f>'Impacts Unité Fonctionnelle'!L89</f>
        <v>0</v>
      </c>
      <c r="M89" s="67">
        <f>'Impacts Unité Fonctionnelle'!M89</f>
        <v>0</v>
      </c>
      <c r="N89" s="67">
        <f>'Impacts Unité Fonctionnelle'!N89</f>
        <v>79.099999999999994</v>
      </c>
      <c r="O89" s="67">
        <f>'Impacts Unité Fonctionnelle'!O89</f>
        <v>0</v>
      </c>
      <c r="P89" s="67">
        <f>'Impacts Unité Fonctionnelle'!P89</f>
        <v>0</v>
      </c>
      <c r="Q89" s="67">
        <f>'Impacts Unité Fonctionnelle'!Q89</f>
        <v>3.1E-2</v>
      </c>
      <c r="R89" s="67">
        <f>'Impacts Unité Fonctionnelle'!R89</f>
        <v>0.439</v>
      </c>
      <c r="S89" s="67">
        <f>'Impacts Unité Fonctionnelle'!S89</f>
        <v>3.0899999999999999E-3</v>
      </c>
      <c r="T89" s="67">
        <f>'Impacts Unité Fonctionnelle'!T89</f>
        <v>94.2</v>
      </c>
      <c r="U89" s="67">
        <f>'Impacts Unité Fonctionnelle'!U89</f>
        <v>-1.1100000000000001</v>
      </c>
    </row>
    <row r="90" spans="1:21" ht="15.75" customHeight="1" thickBot="1" x14ac:dyDescent="0.4">
      <c r="B90" s="37" t="s">
        <v>97</v>
      </c>
      <c r="C90" s="38" t="s">
        <v>98</v>
      </c>
      <c r="D90" s="65">
        <f>'Impacts Unité Fonctionnelle'!D90</f>
        <v>0.30099999999999999</v>
      </c>
      <c r="E90" s="65">
        <f>'Impacts Unité Fonctionnelle'!E90</f>
        <v>2.9500000000000001E-4</v>
      </c>
      <c r="F90" s="65">
        <f>'Impacts Unité Fonctionnelle'!F90</f>
        <v>9.7800000000000005E-3</v>
      </c>
      <c r="G90" s="65">
        <f>'Impacts Unité Fonctionnelle'!G90</f>
        <v>2.9500000000000001E-4</v>
      </c>
      <c r="H90" s="65">
        <f>'Impacts Unité Fonctionnelle'!H90</f>
        <v>1.7E-5</v>
      </c>
      <c r="I90" s="65">
        <f>'Impacts Unité Fonctionnelle'!I90</f>
        <v>0</v>
      </c>
      <c r="J90" s="65">
        <f>'Impacts Unité Fonctionnelle'!J90</f>
        <v>6.0600000000000001E-2</v>
      </c>
      <c r="K90" s="65">
        <f>'Impacts Unité Fonctionnelle'!K90</f>
        <v>0</v>
      </c>
      <c r="L90" s="65">
        <f>'Impacts Unité Fonctionnelle'!L90</f>
        <v>0</v>
      </c>
      <c r="M90" s="65">
        <f>'Impacts Unité Fonctionnelle'!M90</f>
        <v>0</v>
      </c>
      <c r="N90" s="65">
        <f>'Impacts Unité Fonctionnelle'!N90</f>
        <v>0.216</v>
      </c>
      <c r="O90" s="65">
        <f>'Impacts Unité Fonctionnelle'!O90</f>
        <v>0</v>
      </c>
      <c r="P90" s="65">
        <f>'Impacts Unité Fonctionnelle'!P90</f>
        <v>0</v>
      </c>
      <c r="Q90" s="65">
        <f>'Impacts Unité Fonctionnelle'!Q90</f>
        <v>1.2E-4</v>
      </c>
      <c r="R90" s="65">
        <f>'Impacts Unité Fonctionnelle'!R90</f>
        <v>1.75E-3</v>
      </c>
      <c r="S90" s="65">
        <f>'Impacts Unité Fonctionnelle'!S90</f>
        <v>8.8999999999999995E-5</v>
      </c>
      <c r="T90" s="65">
        <f>'Impacts Unité Fonctionnelle'!T90</f>
        <v>0.59</v>
      </c>
      <c r="U90" s="65">
        <f>'Impacts Unité Fonctionnelle'!U90</f>
        <v>-3.1800000000000002E-2</v>
      </c>
    </row>
    <row r="91" spans="1:21" ht="15.75" customHeight="1" thickBot="1" x14ac:dyDescent="0.4">
      <c r="B91" s="37" t="s">
        <v>99</v>
      </c>
      <c r="C91" s="38" t="s">
        <v>100</v>
      </c>
      <c r="D91" s="67">
        <f>'Impacts Unité Fonctionnelle'!D91</f>
        <v>6.9300000000000005E-8</v>
      </c>
      <c r="E91" s="67">
        <f>'Impacts Unité Fonctionnelle'!E91</f>
        <v>5.6100000000000003E-10</v>
      </c>
      <c r="F91" s="67">
        <f>'Impacts Unité Fonctionnelle'!F91</f>
        <v>3.4200000000000002E-9</v>
      </c>
      <c r="G91" s="67">
        <f>'Impacts Unité Fonctionnelle'!G91</f>
        <v>5.6100000000000003E-10</v>
      </c>
      <c r="H91" s="67">
        <f>'Impacts Unité Fonctionnelle'!H91</f>
        <v>1.31E-11</v>
      </c>
      <c r="I91" s="67">
        <f>'Impacts Unité Fonctionnelle'!I91</f>
        <v>0</v>
      </c>
      <c r="J91" s="67">
        <f>'Impacts Unité Fonctionnelle'!J91</f>
        <v>1.1900000000000001E-8</v>
      </c>
      <c r="K91" s="67">
        <f>'Impacts Unité Fonctionnelle'!K91</f>
        <v>0</v>
      </c>
      <c r="L91" s="67">
        <f>'Impacts Unité Fonctionnelle'!L91</f>
        <v>0</v>
      </c>
      <c r="M91" s="67">
        <f>'Impacts Unité Fonctionnelle'!M91</f>
        <v>0</v>
      </c>
      <c r="N91" s="67">
        <f>'Impacts Unité Fonctionnelle'!N91</f>
        <v>3.5000000000000002E-8</v>
      </c>
      <c r="O91" s="67">
        <f>'Impacts Unité Fonctionnelle'!O91</f>
        <v>0</v>
      </c>
      <c r="P91" s="67">
        <f>'Impacts Unité Fonctionnelle'!P91</f>
        <v>0</v>
      </c>
      <c r="Q91" s="67">
        <f>'Impacts Unité Fonctionnelle'!Q91</f>
        <v>1.3200000000000001E-10</v>
      </c>
      <c r="R91" s="67">
        <f>'Impacts Unité Fonctionnelle'!R91</f>
        <v>1.5900000000000001E-9</v>
      </c>
      <c r="S91" s="67">
        <f>'Impacts Unité Fonctionnelle'!S91</f>
        <v>2.3000000000000001E-11</v>
      </c>
      <c r="T91" s="67">
        <f>'Impacts Unité Fonctionnelle'!T91</f>
        <v>1.23E-7</v>
      </c>
      <c r="U91" s="67">
        <f>'Impacts Unité Fonctionnelle'!U91</f>
        <v>-9.1399999999999995E-9</v>
      </c>
    </row>
    <row r="92" spans="1:21" ht="15.75" customHeight="1" thickBot="1" x14ac:dyDescent="0.4">
      <c r="B92" s="37" t="s">
        <v>101</v>
      </c>
      <c r="C92" s="38" t="s">
        <v>102</v>
      </c>
      <c r="D92" s="65">
        <f>'Impacts Unité Fonctionnelle'!D92</f>
        <v>9.3200000000000005E-2</v>
      </c>
      <c r="E92" s="65">
        <f>'Impacts Unité Fonctionnelle'!E92</f>
        <v>5.0600000000000005E-4</v>
      </c>
      <c r="F92" s="65">
        <f>'Impacts Unité Fonctionnelle'!F92</f>
        <v>5.5500000000000002E-3</v>
      </c>
      <c r="G92" s="65">
        <f>'Impacts Unité Fonctionnelle'!G92</f>
        <v>5.0600000000000005E-4</v>
      </c>
      <c r="H92" s="65">
        <f>'Impacts Unité Fonctionnelle'!H92</f>
        <v>5.41E-5</v>
      </c>
      <c r="I92" s="65">
        <f>'Impacts Unité Fonctionnelle'!I92</f>
        <v>0</v>
      </c>
      <c r="J92" s="65">
        <f>'Impacts Unité Fonctionnelle'!J92</f>
        <v>2.58E-2</v>
      </c>
      <c r="K92" s="65">
        <f>'Impacts Unité Fonctionnelle'!K92</f>
        <v>0</v>
      </c>
      <c r="L92" s="65">
        <f>'Impacts Unité Fonctionnelle'!L92</f>
        <v>0</v>
      </c>
      <c r="M92" s="65">
        <f>'Impacts Unité Fonctionnelle'!M92</f>
        <v>0</v>
      </c>
      <c r="N92" s="65">
        <f>'Impacts Unité Fonctionnelle'!N92</f>
        <v>3.62</v>
      </c>
      <c r="O92" s="65">
        <f>'Impacts Unité Fonctionnelle'!O92</f>
        <v>0</v>
      </c>
      <c r="P92" s="65">
        <f>'Impacts Unité Fonctionnelle'!P92</f>
        <v>0</v>
      </c>
      <c r="Q92" s="65">
        <f>'Impacts Unité Fonctionnelle'!Q92</f>
        <v>1.73E-4</v>
      </c>
      <c r="R92" s="65">
        <f>'Impacts Unité Fonctionnelle'!R92</f>
        <v>1.0300000000000001E-3</v>
      </c>
      <c r="S92" s="65">
        <f>'Impacts Unité Fonctionnelle'!S92</f>
        <v>2.09E-5</v>
      </c>
      <c r="T92" s="65">
        <f>'Impacts Unité Fonctionnelle'!T92</f>
        <v>3.74</v>
      </c>
      <c r="U92" s="65">
        <f>'Impacts Unité Fonctionnelle'!U92</f>
        <v>-5.0800000000000003E-3</v>
      </c>
    </row>
    <row r="93" spans="1:21" ht="15.75" customHeight="1" thickBot="1" x14ac:dyDescent="0.4">
      <c r="B93" s="37" t="s">
        <v>103</v>
      </c>
      <c r="C93" s="38" t="s">
        <v>104</v>
      </c>
      <c r="D93" s="67">
        <f>'Impacts Unité Fonctionnelle'!D93</f>
        <v>60.8</v>
      </c>
      <c r="E93" s="67">
        <f>'Impacts Unité Fonctionnelle'!E93</f>
        <v>7.6799999999999993E-2</v>
      </c>
      <c r="F93" s="67">
        <f>'Impacts Unité Fonctionnelle'!F93</f>
        <v>1.07</v>
      </c>
      <c r="G93" s="67">
        <f>'Impacts Unité Fonctionnelle'!G93</f>
        <v>7.6799999999999993E-2</v>
      </c>
      <c r="H93" s="67">
        <f>'Impacts Unité Fonctionnelle'!H93</f>
        <v>3.6700000000000001E-3</v>
      </c>
      <c r="I93" s="67">
        <f>'Impacts Unité Fonctionnelle'!I93</f>
        <v>0</v>
      </c>
      <c r="J93" s="67">
        <f>'Impacts Unité Fonctionnelle'!J93</f>
        <v>19.600000000000001</v>
      </c>
      <c r="K93" s="67">
        <f>'Impacts Unité Fonctionnelle'!K93</f>
        <v>0</v>
      </c>
      <c r="L93" s="67">
        <f>'Impacts Unité Fonctionnelle'!L93</f>
        <v>0</v>
      </c>
      <c r="M93" s="67">
        <f>'Impacts Unité Fonctionnelle'!M93</f>
        <v>0</v>
      </c>
      <c r="N93" s="67">
        <f>'Impacts Unité Fonctionnelle'!N93</f>
        <v>23.3</v>
      </c>
      <c r="O93" s="67">
        <f>'Impacts Unité Fonctionnelle'!O93</f>
        <v>0</v>
      </c>
      <c r="P93" s="67">
        <f>'Impacts Unité Fonctionnelle'!P93</f>
        <v>0</v>
      </c>
      <c r="Q93" s="67">
        <f>'Impacts Unité Fonctionnelle'!Q93</f>
        <v>2.7199999999999998E-2</v>
      </c>
      <c r="R93" s="67">
        <f>'Impacts Unité Fonctionnelle'!R93</f>
        <v>0.9</v>
      </c>
      <c r="S93" s="67">
        <f>'Impacts Unité Fonctionnelle'!S93</f>
        <v>3.61E-2</v>
      </c>
      <c r="T93" s="67">
        <f>'Impacts Unité Fonctionnelle'!T93</f>
        <v>106</v>
      </c>
      <c r="U93" s="67">
        <f>'Impacts Unité Fonctionnelle'!U93</f>
        <v>-6.62</v>
      </c>
    </row>
    <row r="94" spans="1:21" ht="15.75" customHeight="1" thickBot="1" x14ac:dyDescent="0.4">
      <c r="B94" s="37" t="s">
        <v>105</v>
      </c>
      <c r="C94" s="38" t="s">
        <v>106</v>
      </c>
      <c r="D94" s="65">
        <f>'Impacts Unité Fonctionnelle'!D94</f>
        <v>3.8700000000000001E-9</v>
      </c>
      <c r="E94" s="65">
        <f>'Impacts Unité Fonctionnelle'!E94</f>
        <v>2.4900000000000001E-12</v>
      </c>
      <c r="F94" s="65">
        <f>'Impacts Unité Fonctionnelle'!F94</f>
        <v>2.03E-10</v>
      </c>
      <c r="G94" s="65">
        <f>'Impacts Unité Fonctionnelle'!G94</f>
        <v>2.4900000000000001E-12</v>
      </c>
      <c r="H94" s="65">
        <f>'Impacts Unité Fonctionnelle'!H94</f>
        <v>2.2300000000000001E-13</v>
      </c>
      <c r="I94" s="65">
        <f>'Impacts Unité Fonctionnelle'!I94</f>
        <v>0</v>
      </c>
      <c r="J94" s="65">
        <f>'Impacts Unité Fonctionnelle'!J94</f>
        <v>3.4899999999999998E-10</v>
      </c>
      <c r="K94" s="65">
        <f>'Impacts Unité Fonctionnelle'!K94</f>
        <v>0</v>
      </c>
      <c r="L94" s="65">
        <f>'Impacts Unité Fonctionnelle'!L94</f>
        <v>0</v>
      </c>
      <c r="M94" s="65">
        <f>'Impacts Unité Fonctionnelle'!M94</f>
        <v>0</v>
      </c>
      <c r="N94" s="65">
        <f>'Impacts Unité Fonctionnelle'!N94</f>
        <v>6.6799999999999997E-10</v>
      </c>
      <c r="O94" s="65">
        <f>'Impacts Unité Fonctionnelle'!O94</f>
        <v>0</v>
      </c>
      <c r="P94" s="65">
        <f>'Impacts Unité Fonctionnelle'!P94</f>
        <v>0</v>
      </c>
      <c r="Q94" s="65">
        <f>'Impacts Unité Fonctionnelle'!Q94</f>
        <v>1.14E-12</v>
      </c>
      <c r="R94" s="65">
        <f>'Impacts Unité Fonctionnelle'!R94</f>
        <v>2.4E-10</v>
      </c>
      <c r="S94" s="65">
        <f>'Impacts Unité Fonctionnelle'!S94</f>
        <v>1.0200000000000001E-12</v>
      </c>
      <c r="T94" s="65">
        <f>'Impacts Unité Fonctionnelle'!T94</f>
        <v>5.3400000000000002E-9</v>
      </c>
      <c r="U94" s="65">
        <f>'Impacts Unité Fonctionnelle'!U94</f>
        <v>-8.1899999999999996E-10</v>
      </c>
    </row>
    <row r="95" spans="1:21" ht="15.75" customHeight="1" thickBot="1" x14ac:dyDescent="0.4">
      <c r="B95" s="37" t="s">
        <v>107</v>
      </c>
      <c r="C95" s="38" t="s">
        <v>106</v>
      </c>
      <c r="D95" s="67">
        <f>'Impacts Unité Fonctionnelle'!D95</f>
        <v>3.8000000000000003E-8</v>
      </c>
      <c r="E95" s="67">
        <f>'Impacts Unité Fonctionnelle'!E95</f>
        <v>8.0500000000000006E-11</v>
      </c>
      <c r="F95" s="67">
        <f>'Impacts Unité Fonctionnelle'!F95</f>
        <v>8.67E-10</v>
      </c>
      <c r="G95" s="67">
        <f>'Impacts Unité Fonctionnelle'!G95</f>
        <v>8.0500000000000006E-11</v>
      </c>
      <c r="H95" s="67">
        <f>'Impacts Unité Fonctionnelle'!H95</f>
        <v>3.4000000000000001E-12</v>
      </c>
      <c r="I95" s="67">
        <f>'Impacts Unité Fonctionnelle'!I95</f>
        <v>0</v>
      </c>
      <c r="J95" s="67">
        <f>'Impacts Unité Fonctionnelle'!J95</f>
        <v>1.46E-8</v>
      </c>
      <c r="K95" s="67">
        <f>'Impacts Unité Fonctionnelle'!K95</f>
        <v>0</v>
      </c>
      <c r="L95" s="67">
        <f>'Impacts Unité Fonctionnelle'!L95</f>
        <v>0</v>
      </c>
      <c r="M95" s="67">
        <f>'Impacts Unité Fonctionnelle'!M95</f>
        <v>0</v>
      </c>
      <c r="N95" s="67">
        <f>'Impacts Unité Fonctionnelle'!N95</f>
        <v>1.6199999999999999E-8</v>
      </c>
      <c r="O95" s="67">
        <f>'Impacts Unité Fonctionnelle'!O95</f>
        <v>0</v>
      </c>
      <c r="P95" s="67">
        <f>'Impacts Unité Fonctionnelle'!P95</f>
        <v>0</v>
      </c>
      <c r="Q95" s="67">
        <f>'Impacts Unité Fonctionnelle'!Q95</f>
        <v>2.6899999999999999E-11</v>
      </c>
      <c r="R95" s="67">
        <f>'Impacts Unité Fonctionnelle'!R95</f>
        <v>3.0499999999999998E-10</v>
      </c>
      <c r="S95" s="67">
        <f>'Impacts Unité Fonctionnelle'!S95</f>
        <v>3.9000000000000001E-11</v>
      </c>
      <c r="T95" s="67">
        <f>'Impacts Unité Fonctionnelle'!T95</f>
        <v>7.0200000000000007E-8</v>
      </c>
      <c r="U95" s="67">
        <f>'Impacts Unité Fonctionnelle'!U95</f>
        <v>-1.27E-8</v>
      </c>
    </row>
    <row r="96" spans="1:21" ht="15.75" customHeight="1" thickBot="1" x14ac:dyDescent="0.4">
      <c r="B96" s="37" t="s">
        <v>108</v>
      </c>
      <c r="C96" s="38" t="s">
        <v>109</v>
      </c>
      <c r="D96" s="65">
        <f>'Impacts Unité Fonctionnelle'!D96</f>
        <v>4.93</v>
      </c>
      <c r="E96" s="65">
        <f>'Impacts Unité Fonctionnelle'!E96</f>
        <v>6.7599999999999993E-2</v>
      </c>
      <c r="F96" s="65">
        <f>'Impacts Unité Fonctionnelle'!F96</f>
        <v>0.443</v>
      </c>
      <c r="G96" s="65">
        <f>'Impacts Unité Fonctionnelle'!G96</f>
        <v>6.7599999999999993E-2</v>
      </c>
      <c r="H96" s="65">
        <f>'Impacts Unité Fonctionnelle'!H96</f>
        <v>1.41E-3</v>
      </c>
      <c r="I96" s="65">
        <f>'Impacts Unité Fonctionnelle'!I96</f>
        <v>0</v>
      </c>
      <c r="J96" s="65">
        <f>'Impacts Unité Fonctionnelle'!J96</f>
        <v>1.21</v>
      </c>
      <c r="K96" s="65">
        <f>'Impacts Unité Fonctionnelle'!K96</f>
        <v>0</v>
      </c>
      <c r="L96" s="65">
        <f>'Impacts Unité Fonctionnelle'!L96</f>
        <v>0</v>
      </c>
      <c r="M96" s="65">
        <f>'Impacts Unité Fonctionnelle'!M96</f>
        <v>0</v>
      </c>
      <c r="N96" s="65">
        <f>'Impacts Unité Fonctionnelle'!N96</f>
        <v>3.51</v>
      </c>
      <c r="O96" s="65">
        <f>'Impacts Unité Fonctionnelle'!O96</f>
        <v>0</v>
      </c>
      <c r="P96" s="65">
        <f>'Impacts Unité Fonctionnelle'!P96</f>
        <v>0</v>
      </c>
      <c r="Q96" s="65">
        <f>'Impacts Unité Fonctionnelle'!Q96</f>
        <v>1.5100000000000001E-2</v>
      </c>
      <c r="R96" s="65">
        <f>'Impacts Unité Fonctionnelle'!R96</f>
        <v>7.5600000000000001E-2</v>
      </c>
      <c r="S96" s="65">
        <f>'Impacts Unité Fonctionnelle'!S96</f>
        <v>3.5799999999999998E-3</v>
      </c>
      <c r="T96" s="65">
        <f>'Impacts Unité Fonctionnelle'!T96</f>
        <v>10.3</v>
      </c>
      <c r="U96" s="65">
        <f>'Impacts Unité Fonctionnelle'!U96</f>
        <v>-0.52900000000000003</v>
      </c>
    </row>
    <row r="97" spans="2:21" ht="15.75" customHeight="1" thickBot="1" x14ac:dyDescent="0.4">
      <c r="B97" s="37" t="s">
        <v>110</v>
      </c>
      <c r="C97" s="38" t="s">
        <v>111</v>
      </c>
      <c r="D97" s="67">
        <f>'Impacts Unité Fonctionnelle'!D97</f>
        <v>1.1499999999999999</v>
      </c>
      <c r="E97" s="67">
        <f>'Impacts Unité Fonctionnelle'!E97</f>
        <v>1.39E-3</v>
      </c>
      <c r="F97" s="67">
        <f>'Impacts Unité Fonctionnelle'!F97</f>
        <v>6.1699999999999998E-2</v>
      </c>
      <c r="G97" s="67">
        <f>'Impacts Unité Fonctionnelle'!G97</f>
        <v>1.39E-3</v>
      </c>
      <c r="H97" s="67">
        <f>'Impacts Unité Fonctionnelle'!H97</f>
        <v>1.25E-4</v>
      </c>
      <c r="I97" s="67">
        <f>'Impacts Unité Fonctionnelle'!I97</f>
        <v>0</v>
      </c>
      <c r="J97" s="67">
        <f>'Impacts Unité Fonctionnelle'!J97</f>
        <v>0.247</v>
      </c>
      <c r="K97" s="67">
        <f>'Impacts Unité Fonctionnelle'!K97</f>
        <v>0</v>
      </c>
      <c r="L97" s="67">
        <f>'Impacts Unité Fonctionnelle'!L97</f>
        <v>0</v>
      </c>
      <c r="M97" s="67">
        <f>'Impacts Unité Fonctionnelle'!M97</f>
        <v>0</v>
      </c>
      <c r="N97" s="67">
        <f>'Impacts Unité Fonctionnelle'!N97</f>
        <v>6.44</v>
      </c>
      <c r="O97" s="67">
        <f>'Impacts Unité Fonctionnelle'!O97</f>
        <v>0</v>
      </c>
      <c r="P97" s="67">
        <f>'Impacts Unité Fonctionnelle'!P97</f>
        <v>0</v>
      </c>
      <c r="Q97" s="67">
        <f>'Impacts Unité Fonctionnelle'!Q97</f>
        <v>6.5799999999999995E-4</v>
      </c>
      <c r="R97" s="67">
        <f>'Impacts Unité Fonctionnelle'!R97</f>
        <v>6.6299999999999996E-3</v>
      </c>
      <c r="S97" s="67">
        <f>'Impacts Unité Fonctionnelle'!S97</f>
        <v>2.1599999999999999E-4</v>
      </c>
      <c r="T97" s="67">
        <f>'Impacts Unité Fonctionnelle'!T97</f>
        <v>7.91</v>
      </c>
      <c r="U97" s="67">
        <f>'Impacts Unité Fonctionnelle'!U97</f>
        <v>-0.10100000000000001</v>
      </c>
    </row>
    <row r="98" spans="2:21" ht="15.75" customHeight="1" thickBot="1" x14ac:dyDescent="0.4">
      <c r="B98" s="37" t="s">
        <v>112</v>
      </c>
      <c r="C98" s="38" t="s">
        <v>111</v>
      </c>
      <c r="D98" s="65">
        <f>'Impacts Unité Fonctionnelle'!D98</f>
        <v>2.0199999999999999E-2</v>
      </c>
      <c r="E98" s="65">
        <f>'Impacts Unité Fonctionnelle'!E98</f>
        <v>0</v>
      </c>
      <c r="F98" s="65">
        <f>'Impacts Unité Fonctionnelle'!F98</f>
        <v>1.7399999999999999E-2</v>
      </c>
      <c r="G98" s="65">
        <f>'Impacts Unité Fonctionnelle'!G98</f>
        <v>0</v>
      </c>
      <c r="H98" s="65">
        <f>'Impacts Unité Fonctionnelle'!H98</f>
        <v>0</v>
      </c>
      <c r="I98" s="65">
        <f>'Impacts Unité Fonctionnelle'!I98</f>
        <v>0</v>
      </c>
      <c r="J98" s="65">
        <f>'Impacts Unité Fonctionnelle'!J98</f>
        <v>0</v>
      </c>
      <c r="K98" s="65">
        <f>'Impacts Unité Fonctionnelle'!K98</f>
        <v>0</v>
      </c>
      <c r="L98" s="65">
        <f>'Impacts Unité Fonctionnelle'!L98</f>
        <v>0</v>
      </c>
      <c r="M98" s="65">
        <f>'Impacts Unité Fonctionnelle'!M98</f>
        <v>0</v>
      </c>
      <c r="N98" s="65">
        <f>'Impacts Unité Fonctionnelle'!N98</f>
        <v>0</v>
      </c>
      <c r="O98" s="65">
        <f>'Impacts Unité Fonctionnelle'!O98</f>
        <v>0</v>
      </c>
      <c r="P98" s="65">
        <f>'Impacts Unité Fonctionnelle'!P98</f>
        <v>0</v>
      </c>
      <c r="Q98" s="65">
        <f>'Impacts Unité Fonctionnelle'!Q98</f>
        <v>0</v>
      </c>
      <c r="R98" s="65">
        <f>'Impacts Unité Fonctionnelle'!R98</f>
        <v>0</v>
      </c>
      <c r="S98" s="65">
        <f>'Impacts Unité Fonctionnelle'!S98</f>
        <v>0</v>
      </c>
      <c r="T98" s="65">
        <f>'Impacts Unité Fonctionnelle'!T98</f>
        <v>3.7600000000000001E-2</v>
      </c>
      <c r="U98" s="65">
        <f>'Impacts Unité Fonctionnelle'!U98</f>
        <v>0</v>
      </c>
    </row>
    <row r="99" spans="2:21" ht="15.75" customHeight="1" thickBot="1" x14ac:dyDescent="0.4">
      <c r="B99" s="37" t="s">
        <v>113</v>
      </c>
      <c r="C99" s="38" t="s">
        <v>111</v>
      </c>
      <c r="D99" s="67">
        <f>'Impacts Unité Fonctionnelle'!D99</f>
        <v>1.17</v>
      </c>
      <c r="E99" s="67">
        <f>'Impacts Unité Fonctionnelle'!E99</f>
        <v>1.39E-3</v>
      </c>
      <c r="F99" s="67">
        <f>'Impacts Unité Fonctionnelle'!F99</f>
        <v>7.9100000000000004E-2</v>
      </c>
      <c r="G99" s="67">
        <f>'Impacts Unité Fonctionnelle'!G99</f>
        <v>1.39E-3</v>
      </c>
      <c r="H99" s="67">
        <f>'Impacts Unité Fonctionnelle'!H99</f>
        <v>1.25E-4</v>
      </c>
      <c r="I99" s="67">
        <f>'Impacts Unité Fonctionnelle'!I99</f>
        <v>0</v>
      </c>
      <c r="J99" s="67">
        <f>'Impacts Unité Fonctionnelle'!J99</f>
        <v>0.247</v>
      </c>
      <c r="K99" s="67">
        <f>'Impacts Unité Fonctionnelle'!K99</f>
        <v>0</v>
      </c>
      <c r="L99" s="67">
        <f>'Impacts Unité Fonctionnelle'!L99</f>
        <v>0</v>
      </c>
      <c r="M99" s="67">
        <f>'Impacts Unité Fonctionnelle'!M99</f>
        <v>0</v>
      </c>
      <c r="N99" s="67">
        <f>'Impacts Unité Fonctionnelle'!N99</f>
        <v>6.44</v>
      </c>
      <c r="O99" s="67">
        <f>'Impacts Unité Fonctionnelle'!O99</f>
        <v>0</v>
      </c>
      <c r="P99" s="67">
        <f>'Impacts Unité Fonctionnelle'!P99</f>
        <v>0</v>
      </c>
      <c r="Q99" s="67">
        <f>'Impacts Unité Fonctionnelle'!Q99</f>
        <v>6.5799999999999995E-4</v>
      </c>
      <c r="R99" s="67">
        <f>'Impacts Unité Fonctionnelle'!R99</f>
        <v>6.6299999999999996E-3</v>
      </c>
      <c r="S99" s="67">
        <f>'Impacts Unité Fonctionnelle'!S99</f>
        <v>2.1599999999999999E-4</v>
      </c>
      <c r="T99" s="67">
        <f>'Impacts Unité Fonctionnelle'!T99</f>
        <v>7.95</v>
      </c>
      <c r="U99" s="67">
        <f>'Impacts Unité Fonctionnelle'!U99</f>
        <v>-0.10100000000000001</v>
      </c>
    </row>
    <row r="100" spans="2:21" ht="15.75" customHeight="1" thickBot="1" x14ac:dyDescent="0.4">
      <c r="B100" s="37" t="s">
        <v>114</v>
      </c>
      <c r="C100" s="38" t="s">
        <v>111</v>
      </c>
      <c r="D100" s="65">
        <f>'Impacts Unité Fonctionnelle'!D100</f>
        <v>11.5</v>
      </c>
      <c r="E100" s="65">
        <f>'Impacts Unité Fonctionnelle'!E100</f>
        <v>9.8400000000000001E-2</v>
      </c>
      <c r="F100" s="65">
        <f>'Impacts Unité Fonctionnelle'!F100</f>
        <v>0.57099999999999995</v>
      </c>
      <c r="G100" s="65">
        <f>'Impacts Unité Fonctionnelle'!G100</f>
        <v>9.8400000000000001E-2</v>
      </c>
      <c r="H100" s="65">
        <f>'Impacts Unité Fonctionnelle'!H100</f>
        <v>3.65E-3</v>
      </c>
      <c r="I100" s="65">
        <f>'Impacts Unité Fonctionnelle'!I100</f>
        <v>0</v>
      </c>
      <c r="J100" s="65">
        <f>'Impacts Unité Fonctionnelle'!J100</f>
        <v>2.37</v>
      </c>
      <c r="K100" s="65">
        <f>'Impacts Unité Fonctionnelle'!K100</f>
        <v>0</v>
      </c>
      <c r="L100" s="65">
        <f>'Impacts Unité Fonctionnelle'!L100</f>
        <v>0</v>
      </c>
      <c r="M100" s="65">
        <f>'Impacts Unité Fonctionnelle'!M100</f>
        <v>0</v>
      </c>
      <c r="N100" s="65">
        <f>'Impacts Unité Fonctionnelle'!N100</f>
        <v>79.099999999999994</v>
      </c>
      <c r="O100" s="65">
        <f>'Impacts Unité Fonctionnelle'!O100</f>
        <v>0</v>
      </c>
      <c r="P100" s="65">
        <f>'Impacts Unité Fonctionnelle'!P100</f>
        <v>0</v>
      </c>
      <c r="Q100" s="65">
        <f>'Impacts Unité Fonctionnelle'!Q100</f>
        <v>3.1E-2</v>
      </c>
      <c r="R100" s="65">
        <f>'Impacts Unité Fonctionnelle'!R100</f>
        <v>0.439</v>
      </c>
      <c r="S100" s="65">
        <f>'Impacts Unité Fonctionnelle'!S100</f>
        <v>3.0899999999999999E-3</v>
      </c>
      <c r="T100" s="65">
        <f>'Impacts Unité Fonctionnelle'!T100</f>
        <v>94.2</v>
      </c>
      <c r="U100" s="65">
        <f>'Impacts Unité Fonctionnelle'!U100</f>
        <v>-1.1100000000000001</v>
      </c>
    </row>
    <row r="101" spans="2:21" ht="15" thickBot="1" x14ac:dyDescent="0.4">
      <c r="B101" s="37" t="s">
        <v>115</v>
      </c>
      <c r="C101" s="38" t="s">
        <v>111</v>
      </c>
      <c r="D101" s="67">
        <f>'Impacts Unité Fonctionnelle'!D101</f>
        <v>0</v>
      </c>
      <c r="E101" s="67">
        <f>'Impacts Unité Fonctionnelle'!E101</f>
        <v>0</v>
      </c>
      <c r="F101" s="67">
        <f>'Impacts Unité Fonctionnelle'!F101</f>
        <v>0</v>
      </c>
      <c r="G101" s="67">
        <f>'Impacts Unité Fonctionnelle'!G101</f>
        <v>0</v>
      </c>
      <c r="H101" s="67">
        <f>'Impacts Unité Fonctionnelle'!H101</f>
        <v>0</v>
      </c>
      <c r="I101" s="67">
        <f>'Impacts Unité Fonctionnelle'!I101</f>
        <v>0</v>
      </c>
      <c r="J101" s="67">
        <f>'Impacts Unité Fonctionnelle'!J101</f>
        <v>0</v>
      </c>
      <c r="K101" s="67">
        <f>'Impacts Unité Fonctionnelle'!K101</f>
        <v>0</v>
      </c>
      <c r="L101" s="67">
        <f>'Impacts Unité Fonctionnelle'!L101</f>
        <v>0</v>
      </c>
      <c r="M101" s="67">
        <f>'Impacts Unité Fonctionnelle'!M101</f>
        <v>0</v>
      </c>
      <c r="N101" s="67">
        <f>'Impacts Unité Fonctionnelle'!N101</f>
        <v>0</v>
      </c>
      <c r="O101" s="67">
        <f>'Impacts Unité Fonctionnelle'!O101</f>
        <v>0</v>
      </c>
      <c r="P101" s="67">
        <f>'Impacts Unité Fonctionnelle'!P101</f>
        <v>0</v>
      </c>
      <c r="Q101" s="67">
        <f>'Impacts Unité Fonctionnelle'!Q101</f>
        <v>0</v>
      </c>
      <c r="R101" s="67">
        <f>'Impacts Unité Fonctionnelle'!R101</f>
        <v>0</v>
      </c>
      <c r="S101" s="67">
        <f>'Impacts Unité Fonctionnelle'!S101</f>
        <v>0</v>
      </c>
      <c r="T101" s="67">
        <f>'Impacts Unité Fonctionnelle'!T101</f>
        <v>0</v>
      </c>
      <c r="U101" s="67">
        <f>'Impacts Unité Fonctionnelle'!U101</f>
        <v>0</v>
      </c>
    </row>
    <row r="102" spans="2:21" ht="15" thickBot="1" x14ac:dyDescent="0.4">
      <c r="B102" s="37" t="s">
        <v>116</v>
      </c>
      <c r="C102" s="38" t="s">
        <v>111</v>
      </c>
      <c r="D102" s="65">
        <f>'Impacts Unité Fonctionnelle'!D102</f>
        <v>11.5</v>
      </c>
      <c r="E102" s="65">
        <f>'Impacts Unité Fonctionnelle'!E102</f>
        <v>9.8299999999999998E-2</v>
      </c>
      <c r="F102" s="65">
        <f>'Impacts Unité Fonctionnelle'!F102</f>
        <v>0.56999999999999995</v>
      </c>
      <c r="G102" s="65">
        <f>'Impacts Unité Fonctionnelle'!G102</f>
        <v>9.8299999999999998E-2</v>
      </c>
      <c r="H102" s="65">
        <f>'Impacts Unité Fonctionnelle'!H102</f>
        <v>3.65E-3</v>
      </c>
      <c r="I102" s="65">
        <f>'Impacts Unité Fonctionnelle'!I102</f>
        <v>0</v>
      </c>
      <c r="J102" s="65">
        <f>'Impacts Unité Fonctionnelle'!J102</f>
        <v>2.37</v>
      </c>
      <c r="K102" s="65">
        <f>'Impacts Unité Fonctionnelle'!K102</f>
        <v>0</v>
      </c>
      <c r="L102" s="65">
        <f>'Impacts Unité Fonctionnelle'!L102</f>
        <v>0</v>
      </c>
      <c r="M102" s="65">
        <f>'Impacts Unité Fonctionnelle'!M102</f>
        <v>0</v>
      </c>
      <c r="N102" s="65">
        <f>'Impacts Unité Fonctionnelle'!N102</f>
        <v>79.099999999999994</v>
      </c>
      <c r="O102" s="65">
        <f>'Impacts Unité Fonctionnelle'!O102</f>
        <v>0</v>
      </c>
      <c r="P102" s="65">
        <f>'Impacts Unité Fonctionnelle'!P102</f>
        <v>0</v>
      </c>
      <c r="Q102" s="65">
        <f>'Impacts Unité Fonctionnelle'!Q102</f>
        <v>3.1E-2</v>
      </c>
      <c r="R102" s="65">
        <f>'Impacts Unité Fonctionnelle'!R102</f>
        <v>0.438</v>
      </c>
      <c r="S102" s="65">
        <f>'Impacts Unité Fonctionnelle'!S102</f>
        <v>3.0899999999999999E-3</v>
      </c>
      <c r="T102" s="65">
        <f>'Impacts Unité Fonctionnelle'!T102</f>
        <v>94.2</v>
      </c>
      <c r="U102" s="65">
        <f>'Impacts Unité Fonctionnelle'!U102</f>
        <v>-1.1100000000000001</v>
      </c>
    </row>
    <row r="103" spans="2:21" ht="15" thickBot="1" x14ac:dyDescent="0.4">
      <c r="B103" s="37" t="s">
        <v>117</v>
      </c>
      <c r="C103" s="38" t="s">
        <v>29</v>
      </c>
      <c r="D103" s="67">
        <f>'Impacts Unité Fonctionnelle'!D103</f>
        <v>4.9600000000000002E-4</v>
      </c>
      <c r="E103" s="67">
        <f>'Impacts Unité Fonctionnelle'!E103</f>
        <v>0</v>
      </c>
      <c r="F103" s="67">
        <f>'Impacts Unité Fonctionnelle'!F103</f>
        <v>3.3100000000000002E-4</v>
      </c>
      <c r="G103" s="67">
        <f>'Impacts Unité Fonctionnelle'!G103</f>
        <v>0</v>
      </c>
      <c r="H103" s="67">
        <f>'Impacts Unité Fonctionnelle'!H103</f>
        <v>0</v>
      </c>
      <c r="I103" s="67">
        <f>'Impacts Unité Fonctionnelle'!I103</f>
        <v>0</v>
      </c>
      <c r="J103" s="67">
        <f>'Impacts Unité Fonctionnelle'!J103</f>
        <v>0</v>
      </c>
      <c r="K103" s="67">
        <f>'Impacts Unité Fonctionnelle'!K103</f>
        <v>0</v>
      </c>
      <c r="L103" s="67">
        <f>'Impacts Unité Fonctionnelle'!L103</f>
        <v>0</v>
      </c>
      <c r="M103" s="67">
        <f>'Impacts Unité Fonctionnelle'!M103</f>
        <v>0</v>
      </c>
      <c r="N103" s="67">
        <f>'Impacts Unité Fonctionnelle'!N103</f>
        <v>0</v>
      </c>
      <c r="O103" s="67">
        <f>'Impacts Unité Fonctionnelle'!O103</f>
        <v>0</v>
      </c>
      <c r="P103" s="67">
        <f>'Impacts Unité Fonctionnelle'!P103</f>
        <v>0</v>
      </c>
      <c r="Q103" s="67">
        <f>'Impacts Unité Fonctionnelle'!Q103</f>
        <v>0</v>
      </c>
      <c r="R103" s="67">
        <f>'Impacts Unité Fonctionnelle'!R103</f>
        <v>0</v>
      </c>
      <c r="S103" s="67">
        <f>'Impacts Unité Fonctionnelle'!S103</f>
        <v>0</v>
      </c>
      <c r="T103" s="67">
        <f>'Impacts Unité Fonctionnelle'!T103</f>
        <v>8.2600000000000002E-4</v>
      </c>
      <c r="U103" s="67">
        <f>'Impacts Unité Fonctionnelle'!U103</f>
        <v>0</v>
      </c>
    </row>
    <row r="104" spans="2:21" ht="15" thickBot="1" x14ac:dyDescent="0.4">
      <c r="B104" s="37" t="s">
        <v>118</v>
      </c>
      <c r="C104" s="38" t="s">
        <v>111</v>
      </c>
      <c r="D104" s="65">
        <f>'Impacts Unité Fonctionnelle'!D104</f>
        <v>0</v>
      </c>
      <c r="E104" s="65">
        <f>'Impacts Unité Fonctionnelle'!E104</f>
        <v>0</v>
      </c>
      <c r="F104" s="65">
        <f>'Impacts Unité Fonctionnelle'!F104</f>
        <v>0</v>
      </c>
      <c r="G104" s="65">
        <f>'Impacts Unité Fonctionnelle'!G104</f>
        <v>0</v>
      </c>
      <c r="H104" s="65">
        <f>'Impacts Unité Fonctionnelle'!H104</f>
        <v>0</v>
      </c>
      <c r="I104" s="65">
        <f>'Impacts Unité Fonctionnelle'!I104</f>
        <v>0</v>
      </c>
      <c r="J104" s="65">
        <f>'Impacts Unité Fonctionnelle'!J104</f>
        <v>0</v>
      </c>
      <c r="K104" s="65">
        <f>'Impacts Unité Fonctionnelle'!K104</f>
        <v>0</v>
      </c>
      <c r="L104" s="65">
        <f>'Impacts Unité Fonctionnelle'!L104</f>
        <v>0</v>
      </c>
      <c r="M104" s="65">
        <f>'Impacts Unité Fonctionnelle'!M104</f>
        <v>0</v>
      </c>
      <c r="N104" s="65">
        <f>'Impacts Unité Fonctionnelle'!N104</f>
        <v>0</v>
      </c>
      <c r="O104" s="65">
        <f>'Impacts Unité Fonctionnelle'!O104</f>
        <v>0</v>
      </c>
      <c r="P104" s="65">
        <f>'Impacts Unité Fonctionnelle'!P104</f>
        <v>0</v>
      </c>
      <c r="Q104" s="65">
        <f>'Impacts Unité Fonctionnelle'!Q104</f>
        <v>0</v>
      </c>
      <c r="R104" s="65">
        <f>'Impacts Unité Fonctionnelle'!R104</f>
        <v>0</v>
      </c>
      <c r="S104" s="65">
        <f>'Impacts Unité Fonctionnelle'!S104</f>
        <v>0</v>
      </c>
      <c r="T104" s="65">
        <f>'Impacts Unité Fonctionnelle'!T104</f>
        <v>0</v>
      </c>
      <c r="U104" s="65">
        <f>'Impacts Unité Fonctionnelle'!U104</f>
        <v>0</v>
      </c>
    </row>
    <row r="105" spans="2:21" ht="15" thickBot="1" x14ac:dyDescent="0.4">
      <c r="B105" s="37" t="s">
        <v>119</v>
      </c>
      <c r="C105" s="38" t="s">
        <v>111</v>
      </c>
      <c r="D105" s="67">
        <f>'Impacts Unité Fonctionnelle'!D105</f>
        <v>0</v>
      </c>
      <c r="E105" s="67">
        <f>'Impacts Unité Fonctionnelle'!E105</f>
        <v>0</v>
      </c>
      <c r="F105" s="67">
        <f>'Impacts Unité Fonctionnelle'!F105</f>
        <v>0</v>
      </c>
      <c r="G105" s="67">
        <f>'Impacts Unité Fonctionnelle'!G105</f>
        <v>0</v>
      </c>
      <c r="H105" s="67">
        <f>'Impacts Unité Fonctionnelle'!H105</f>
        <v>0</v>
      </c>
      <c r="I105" s="67">
        <f>'Impacts Unité Fonctionnelle'!I105</f>
        <v>0</v>
      </c>
      <c r="J105" s="67">
        <f>'Impacts Unité Fonctionnelle'!J105</f>
        <v>0</v>
      </c>
      <c r="K105" s="67">
        <f>'Impacts Unité Fonctionnelle'!K105</f>
        <v>0</v>
      </c>
      <c r="L105" s="67">
        <f>'Impacts Unité Fonctionnelle'!L105</f>
        <v>0</v>
      </c>
      <c r="M105" s="67">
        <f>'Impacts Unité Fonctionnelle'!M105</f>
        <v>0</v>
      </c>
      <c r="N105" s="67">
        <f>'Impacts Unité Fonctionnelle'!N105</f>
        <v>0</v>
      </c>
      <c r="O105" s="67">
        <f>'Impacts Unité Fonctionnelle'!O105</f>
        <v>0</v>
      </c>
      <c r="P105" s="67">
        <f>'Impacts Unité Fonctionnelle'!P105</f>
        <v>0</v>
      </c>
      <c r="Q105" s="67">
        <f>'Impacts Unité Fonctionnelle'!Q105</f>
        <v>0</v>
      </c>
      <c r="R105" s="67">
        <f>'Impacts Unité Fonctionnelle'!R105</f>
        <v>0</v>
      </c>
      <c r="S105" s="67">
        <f>'Impacts Unité Fonctionnelle'!S105</f>
        <v>0</v>
      </c>
      <c r="T105" s="67">
        <f>'Impacts Unité Fonctionnelle'!T105</f>
        <v>0</v>
      </c>
      <c r="U105" s="67">
        <f>'Impacts Unité Fonctionnelle'!U105</f>
        <v>0</v>
      </c>
    </row>
    <row r="106" spans="2:21" ht="15" thickBot="1" x14ac:dyDescent="0.4">
      <c r="B106" s="37" t="s">
        <v>120</v>
      </c>
      <c r="C106" s="38" t="s">
        <v>38</v>
      </c>
      <c r="D106" s="65">
        <f>'Impacts Unité Fonctionnelle'!D106</f>
        <v>7.6800000000000002E-3</v>
      </c>
      <c r="E106" s="65">
        <f>'Impacts Unité Fonctionnelle'!E106</f>
        <v>1.01E-5</v>
      </c>
      <c r="F106" s="65">
        <f>'Impacts Unité Fonctionnelle'!F106</f>
        <v>2.5399999999999999E-4</v>
      </c>
      <c r="G106" s="65">
        <f>'Impacts Unité Fonctionnelle'!G106</f>
        <v>1.01E-5</v>
      </c>
      <c r="H106" s="65">
        <f>'Impacts Unité Fonctionnelle'!H106</f>
        <v>8.8599999999999997E-7</v>
      </c>
      <c r="I106" s="65">
        <f>'Impacts Unité Fonctionnelle'!I106</f>
        <v>0</v>
      </c>
      <c r="J106" s="65">
        <f>'Impacts Unité Fonctionnelle'!J106</f>
        <v>1.6900000000000001E-3</v>
      </c>
      <c r="K106" s="65">
        <f>'Impacts Unité Fonctionnelle'!K106</f>
        <v>0</v>
      </c>
      <c r="L106" s="65">
        <f>'Impacts Unité Fonctionnelle'!L106</f>
        <v>0</v>
      </c>
      <c r="M106" s="65">
        <f>'Impacts Unité Fonctionnelle'!M106</f>
        <v>0</v>
      </c>
      <c r="N106" s="65">
        <f>'Impacts Unité Fonctionnelle'!N106</f>
        <v>2.3199999999999998E-2</v>
      </c>
      <c r="O106" s="65">
        <f>'Impacts Unité Fonctionnelle'!O106</f>
        <v>0</v>
      </c>
      <c r="P106" s="65">
        <f>'Impacts Unité Fonctionnelle'!P106</f>
        <v>0</v>
      </c>
      <c r="Q106" s="65">
        <f>'Impacts Unité Fonctionnelle'!Q106</f>
        <v>4.3599999999999998E-6</v>
      </c>
      <c r="R106" s="65">
        <f>'Impacts Unité Fonctionnelle'!R106</f>
        <v>5.1499999999999998E-5</v>
      </c>
      <c r="S106" s="65">
        <f>'Impacts Unité Fonctionnelle'!S106</f>
        <v>8.49E-6</v>
      </c>
      <c r="T106" s="65">
        <f>'Impacts Unité Fonctionnelle'!T106</f>
        <v>3.2899999999999999E-2</v>
      </c>
      <c r="U106" s="65">
        <f>'Impacts Unité Fonctionnelle'!U106</f>
        <v>-8.7699999999999996E-4</v>
      </c>
    </row>
    <row r="107" spans="2:21" ht="15" thickBot="1" x14ac:dyDescent="0.4">
      <c r="B107" s="39" t="s">
        <v>65</v>
      </c>
      <c r="C107" s="40" t="s">
        <v>29</v>
      </c>
      <c r="D107" s="67">
        <f>'Impacts Unité Fonctionnelle'!D107</f>
        <v>0.17</v>
      </c>
      <c r="E107" s="67">
        <f>'Impacts Unité Fonctionnelle'!E107</f>
        <v>7.1099999999999994E-5</v>
      </c>
      <c r="F107" s="67">
        <f>'Impacts Unité Fonctionnelle'!F107</f>
        <v>6.2100000000000002E-3</v>
      </c>
      <c r="G107" s="67">
        <f>'Impacts Unité Fonctionnelle'!G107</f>
        <v>7.1099999999999994E-5</v>
      </c>
      <c r="H107" s="67">
        <f>'Impacts Unité Fonctionnelle'!H107</f>
        <v>8.4999999999999999E-6</v>
      </c>
      <c r="I107" s="67">
        <f>'Impacts Unité Fonctionnelle'!I107</f>
        <v>0</v>
      </c>
      <c r="J107" s="67">
        <f>'Impacts Unité Fonctionnelle'!J107</f>
        <v>1.4200000000000001E-2</v>
      </c>
      <c r="K107" s="67">
        <f>'Impacts Unité Fonctionnelle'!K107</f>
        <v>0</v>
      </c>
      <c r="L107" s="67">
        <f>'Impacts Unité Fonctionnelle'!L107</f>
        <v>0</v>
      </c>
      <c r="M107" s="67">
        <f>'Impacts Unité Fonctionnelle'!M107</f>
        <v>0</v>
      </c>
      <c r="N107" s="67">
        <f>'Impacts Unité Fonctionnelle'!N107</f>
        <v>3.0599999999999999E-2</v>
      </c>
      <c r="O107" s="67">
        <f>'Impacts Unité Fonctionnelle'!O107</f>
        <v>0</v>
      </c>
      <c r="P107" s="67">
        <f>'Impacts Unité Fonctionnelle'!P107</f>
        <v>0</v>
      </c>
      <c r="Q107" s="67">
        <f>'Impacts Unité Fonctionnelle'!Q107</f>
        <v>3.1600000000000002E-5</v>
      </c>
      <c r="R107" s="67">
        <f>'Impacts Unité Fonctionnelle'!R107</f>
        <v>3.2299999999999999E-4</v>
      </c>
      <c r="S107" s="67">
        <f>'Impacts Unité Fonctionnelle'!S107</f>
        <v>1.64E-3</v>
      </c>
      <c r="T107" s="67">
        <f>'Impacts Unité Fonctionnelle'!T107</f>
        <v>0.224</v>
      </c>
      <c r="U107" s="67">
        <f>'Impacts Unité Fonctionnelle'!U107</f>
        <v>-3.4799999999999998E-2</v>
      </c>
    </row>
    <row r="108" spans="2:21" ht="15" thickBot="1" x14ac:dyDescent="0.4">
      <c r="B108" s="39" t="s">
        <v>66</v>
      </c>
      <c r="C108" s="40" t="s">
        <v>29</v>
      </c>
      <c r="D108" s="65">
        <f>'Impacts Unité Fonctionnelle'!D108</f>
        <v>1.47</v>
      </c>
      <c r="E108" s="65">
        <f>'Impacts Unité Fonctionnelle'!E108</f>
        <v>5.62E-3</v>
      </c>
      <c r="F108" s="65">
        <f>'Impacts Unité Fonctionnelle'!F108</f>
        <v>3.2000000000000001E-2</v>
      </c>
      <c r="G108" s="65">
        <f>'Impacts Unité Fonctionnelle'!G108</f>
        <v>5.62E-3</v>
      </c>
      <c r="H108" s="65">
        <f>'Impacts Unité Fonctionnelle'!H108</f>
        <v>1.75E-4</v>
      </c>
      <c r="I108" s="65">
        <f>'Impacts Unité Fonctionnelle'!I108</f>
        <v>0</v>
      </c>
      <c r="J108" s="65">
        <f>'Impacts Unité Fonctionnelle'!J108</f>
        <v>0.73699999999999999</v>
      </c>
      <c r="K108" s="65">
        <f>'Impacts Unité Fonctionnelle'!K108</f>
        <v>0</v>
      </c>
      <c r="L108" s="65">
        <f>'Impacts Unité Fonctionnelle'!L108</f>
        <v>0</v>
      </c>
      <c r="M108" s="65">
        <f>'Impacts Unité Fonctionnelle'!M108</f>
        <v>0</v>
      </c>
      <c r="N108" s="65">
        <f>'Impacts Unité Fonctionnelle'!N108</f>
        <v>0.53300000000000003</v>
      </c>
      <c r="O108" s="65">
        <f>'Impacts Unité Fonctionnelle'!O108</f>
        <v>0</v>
      </c>
      <c r="P108" s="65">
        <f>'Impacts Unité Fonctionnelle'!P108</f>
        <v>0</v>
      </c>
      <c r="Q108" s="65">
        <f>'Impacts Unité Fonctionnelle'!Q108</f>
        <v>1.2800000000000001E-3</v>
      </c>
      <c r="R108" s="65">
        <f>'Impacts Unité Fonctionnelle'!R108</f>
        <v>3.49E-2</v>
      </c>
      <c r="S108" s="65">
        <f>'Impacts Unité Fonctionnelle'!S108</f>
        <v>4.1900000000000001E-3</v>
      </c>
      <c r="T108" s="65">
        <f>'Impacts Unité Fonctionnelle'!T108</f>
        <v>2.83</v>
      </c>
      <c r="U108" s="65">
        <f>'Impacts Unité Fonctionnelle'!U108</f>
        <v>-0.31</v>
      </c>
    </row>
    <row r="109" spans="2:21" ht="15" thickBot="1" x14ac:dyDescent="0.4">
      <c r="B109" s="39" t="s">
        <v>67</v>
      </c>
      <c r="C109" s="40" t="s">
        <v>29</v>
      </c>
      <c r="D109" s="67">
        <f>'Impacts Unité Fonctionnelle'!D109</f>
        <v>4.1199999999999999E-5</v>
      </c>
      <c r="E109" s="67">
        <f>'Impacts Unité Fonctionnelle'!E109</f>
        <v>6.6499999999999999E-7</v>
      </c>
      <c r="F109" s="67">
        <f>'Impacts Unité Fonctionnelle'!F109</f>
        <v>2.4899999999999999E-6</v>
      </c>
      <c r="G109" s="67">
        <f>'Impacts Unité Fonctionnelle'!G109</f>
        <v>6.6499999999999999E-7</v>
      </c>
      <c r="H109" s="67">
        <f>'Impacts Unité Fonctionnelle'!H109</f>
        <v>2.9399999999999999E-8</v>
      </c>
      <c r="I109" s="67">
        <f>'Impacts Unité Fonctionnelle'!I109</f>
        <v>0</v>
      </c>
      <c r="J109" s="67">
        <f>'Impacts Unité Fonctionnelle'!J109</f>
        <v>1.4800000000000001E-5</v>
      </c>
      <c r="K109" s="67">
        <f>'Impacts Unité Fonctionnelle'!K109</f>
        <v>0</v>
      </c>
      <c r="L109" s="67">
        <f>'Impacts Unité Fonctionnelle'!L109</f>
        <v>0</v>
      </c>
      <c r="M109" s="67">
        <f>'Impacts Unité Fonctionnelle'!M109</f>
        <v>0</v>
      </c>
      <c r="N109" s="67">
        <f>'Impacts Unité Fonctionnelle'!N109</f>
        <v>1.0499999999999999E-3</v>
      </c>
      <c r="O109" s="67">
        <f>'Impacts Unité Fonctionnelle'!O109</f>
        <v>0</v>
      </c>
      <c r="P109" s="67">
        <f>'Impacts Unité Fonctionnelle'!P109</f>
        <v>0</v>
      </c>
      <c r="Q109" s="67">
        <f>'Impacts Unité Fonctionnelle'!Q109</f>
        <v>2.04E-7</v>
      </c>
      <c r="R109" s="67">
        <f>'Impacts Unité Fonctionnelle'!R109</f>
        <v>4.1899999999999998E-7</v>
      </c>
      <c r="S109" s="67">
        <f>'Impacts Unité Fonctionnelle'!S109</f>
        <v>1.42E-8</v>
      </c>
      <c r="T109" s="67">
        <f>'Impacts Unité Fonctionnelle'!T109</f>
        <v>1.1100000000000001E-3</v>
      </c>
      <c r="U109" s="67">
        <f>'Impacts Unité Fonctionnelle'!U109</f>
        <v>-2.3499999999999999E-6</v>
      </c>
    </row>
    <row r="110" spans="2:21" ht="15" thickBot="1" x14ac:dyDescent="0.4">
      <c r="B110" s="39" t="s">
        <v>68</v>
      </c>
      <c r="C110" s="40" t="s">
        <v>29</v>
      </c>
      <c r="D110" s="65">
        <f>'Impacts Unité Fonctionnelle'!D110</f>
        <v>0</v>
      </c>
      <c r="E110" s="65">
        <f>'Impacts Unité Fonctionnelle'!E110</f>
        <v>0</v>
      </c>
      <c r="F110" s="65">
        <f>'Impacts Unité Fonctionnelle'!F110</f>
        <v>0</v>
      </c>
      <c r="G110" s="65">
        <f>'Impacts Unité Fonctionnelle'!G110</f>
        <v>0</v>
      </c>
      <c r="H110" s="65">
        <f>'Impacts Unité Fonctionnelle'!H110</f>
        <v>0</v>
      </c>
      <c r="I110" s="65">
        <f>'Impacts Unité Fonctionnelle'!I110</f>
        <v>0</v>
      </c>
      <c r="J110" s="65">
        <f>'Impacts Unité Fonctionnelle'!J110</f>
        <v>0</v>
      </c>
      <c r="K110" s="65">
        <f>'Impacts Unité Fonctionnelle'!K110</f>
        <v>0</v>
      </c>
      <c r="L110" s="65">
        <f>'Impacts Unité Fonctionnelle'!L110</f>
        <v>0</v>
      </c>
      <c r="M110" s="65">
        <f>'Impacts Unité Fonctionnelle'!M110</f>
        <v>0</v>
      </c>
      <c r="N110" s="65">
        <f>'Impacts Unité Fonctionnelle'!N110</f>
        <v>0</v>
      </c>
      <c r="O110" s="65">
        <f>'Impacts Unité Fonctionnelle'!O110</f>
        <v>0</v>
      </c>
      <c r="P110" s="65">
        <f>'Impacts Unité Fonctionnelle'!P110</f>
        <v>0</v>
      </c>
      <c r="Q110" s="65">
        <f>'Impacts Unité Fonctionnelle'!Q110</f>
        <v>0</v>
      </c>
      <c r="R110" s="65">
        <f>'Impacts Unité Fonctionnelle'!R110</f>
        <v>0</v>
      </c>
      <c r="S110" s="65">
        <f>'Impacts Unité Fonctionnelle'!S110</f>
        <v>0</v>
      </c>
      <c r="T110" s="65">
        <f>'Impacts Unité Fonctionnelle'!T110</f>
        <v>0</v>
      </c>
      <c r="U110" s="65">
        <f>'Impacts Unité Fonctionnelle'!U110</f>
        <v>0</v>
      </c>
    </row>
    <row r="111" spans="2:21" ht="15" thickBot="1" x14ac:dyDescent="0.4">
      <c r="B111" s="39" t="s">
        <v>121</v>
      </c>
      <c r="C111" s="40" t="s">
        <v>29</v>
      </c>
      <c r="D111" s="67">
        <f>'Impacts Unité Fonctionnelle'!D111</f>
        <v>0</v>
      </c>
      <c r="E111" s="67">
        <f>'Impacts Unité Fonctionnelle'!E111</f>
        <v>0</v>
      </c>
      <c r="F111" s="67">
        <f>'Impacts Unité Fonctionnelle'!F111</f>
        <v>7.8300000000000002E-3</v>
      </c>
      <c r="G111" s="67">
        <f>'Impacts Unité Fonctionnelle'!G111</f>
        <v>0</v>
      </c>
      <c r="H111" s="67">
        <f>'Impacts Unité Fonctionnelle'!H111</f>
        <v>3.2000000000000002E-3</v>
      </c>
      <c r="I111" s="67">
        <f>'Impacts Unité Fonctionnelle'!I111</f>
        <v>0</v>
      </c>
      <c r="J111" s="67">
        <f>'Impacts Unité Fonctionnelle'!J111</f>
        <v>4.5399999999999998E-3</v>
      </c>
      <c r="K111" s="67">
        <f>'Impacts Unité Fonctionnelle'!K111</f>
        <v>0</v>
      </c>
      <c r="L111" s="67">
        <f>'Impacts Unité Fonctionnelle'!L111</f>
        <v>0</v>
      </c>
      <c r="M111" s="67">
        <f>'Impacts Unité Fonctionnelle'!M111</f>
        <v>0</v>
      </c>
      <c r="N111" s="67">
        <f>'Impacts Unité Fonctionnelle'!N111</f>
        <v>0</v>
      </c>
      <c r="O111" s="67">
        <f>'Impacts Unité Fonctionnelle'!O111</f>
        <v>0</v>
      </c>
      <c r="P111" s="67">
        <f>'Impacts Unité Fonctionnelle'!P111</f>
        <v>0</v>
      </c>
      <c r="Q111" s="67">
        <f>'Impacts Unité Fonctionnelle'!Q111</f>
        <v>0</v>
      </c>
      <c r="R111" s="67">
        <f>'Impacts Unité Fonctionnelle'!R111</f>
        <v>3.0700000000000002E-2</v>
      </c>
      <c r="S111" s="67">
        <f>'Impacts Unité Fonctionnelle'!S111</f>
        <v>0</v>
      </c>
      <c r="T111" s="67">
        <f>'Impacts Unité Fonctionnelle'!T111</f>
        <v>4.6300000000000001E-2</v>
      </c>
      <c r="U111" s="67">
        <f>'Impacts Unité Fonctionnelle'!U111</f>
        <v>0</v>
      </c>
    </row>
    <row r="112" spans="2:21" ht="15" thickBot="1" x14ac:dyDescent="0.4">
      <c r="B112" s="39" t="s">
        <v>122</v>
      </c>
      <c r="C112" s="40" t="s">
        <v>29</v>
      </c>
      <c r="D112" s="65">
        <f>'Impacts Unité Fonctionnelle'!D112</f>
        <v>0</v>
      </c>
      <c r="E112" s="65">
        <f>'Impacts Unité Fonctionnelle'!E112</f>
        <v>0</v>
      </c>
      <c r="F112" s="65">
        <f>'Impacts Unité Fonctionnelle'!F112</f>
        <v>0</v>
      </c>
      <c r="G112" s="65">
        <f>'Impacts Unité Fonctionnelle'!G112</f>
        <v>0</v>
      </c>
      <c r="H112" s="65">
        <f>'Impacts Unité Fonctionnelle'!H112</f>
        <v>0</v>
      </c>
      <c r="I112" s="65">
        <f>'Impacts Unité Fonctionnelle'!I112</f>
        <v>0</v>
      </c>
      <c r="J112" s="65">
        <f>'Impacts Unité Fonctionnelle'!J112</f>
        <v>0</v>
      </c>
      <c r="K112" s="65">
        <f>'Impacts Unité Fonctionnelle'!K112</f>
        <v>0</v>
      </c>
      <c r="L112" s="65">
        <f>'Impacts Unité Fonctionnelle'!L112</f>
        <v>0</v>
      </c>
      <c r="M112" s="65">
        <f>'Impacts Unité Fonctionnelle'!M112</f>
        <v>0</v>
      </c>
      <c r="N112" s="65">
        <f>'Impacts Unité Fonctionnelle'!N112</f>
        <v>0</v>
      </c>
      <c r="O112" s="65">
        <f>'Impacts Unité Fonctionnelle'!O112</f>
        <v>0</v>
      </c>
      <c r="P112" s="65">
        <f>'Impacts Unité Fonctionnelle'!P112</f>
        <v>0</v>
      </c>
      <c r="Q112" s="65">
        <f>'Impacts Unité Fonctionnelle'!Q112</f>
        <v>0</v>
      </c>
      <c r="R112" s="65">
        <f>'Impacts Unité Fonctionnelle'!R112</f>
        <v>0</v>
      </c>
      <c r="S112" s="65">
        <f>'Impacts Unité Fonctionnelle'!S112</f>
        <v>0</v>
      </c>
      <c r="T112" s="65">
        <f>'Impacts Unité Fonctionnelle'!T112</f>
        <v>0</v>
      </c>
      <c r="U112" s="65">
        <f>'Impacts Unité Fonctionnelle'!U112</f>
        <v>0</v>
      </c>
    </row>
    <row r="113" spans="2:33" ht="15" thickBot="1" x14ac:dyDescent="0.4">
      <c r="B113" s="39" t="s">
        <v>69</v>
      </c>
      <c r="C113" s="40" t="s">
        <v>37</v>
      </c>
      <c r="D113" s="67">
        <f>'Impacts Unité Fonctionnelle'!D113</f>
        <v>0</v>
      </c>
      <c r="E113" s="67">
        <f>'Impacts Unité Fonctionnelle'!E113</f>
        <v>0</v>
      </c>
      <c r="F113" s="67">
        <f>'Impacts Unité Fonctionnelle'!F113</f>
        <v>0</v>
      </c>
      <c r="G113" s="67">
        <f>'Impacts Unité Fonctionnelle'!G113</f>
        <v>0</v>
      </c>
      <c r="H113" s="67">
        <f>'Impacts Unité Fonctionnelle'!H113</f>
        <v>0</v>
      </c>
      <c r="I113" s="67">
        <f>'Impacts Unité Fonctionnelle'!I113</f>
        <v>0</v>
      </c>
      <c r="J113" s="67">
        <f>'Impacts Unité Fonctionnelle'!J113</f>
        <v>0</v>
      </c>
      <c r="K113" s="67">
        <f>'Impacts Unité Fonctionnelle'!K113</f>
        <v>0</v>
      </c>
      <c r="L113" s="67">
        <f>'Impacts Unité Fonctionnelle'!L113</f>
        <v>0</v>
      </c>
      <c r="M113" s="67">
        <f>'Impacts Unité Fonctionnelle'!M113</f>
        <v>0</v>
      </c>
      <c r="N113" s="67">
        <f>'Impacts Unité Fonctionnelle'!N113</f>
        <v>0</v>
      </c>
      <c r="O113" s="67">
        <f>'Impacts Unité Fonctionnelle'!O113</f>
        <v>0</v>
      </c>
      <c r="P113" s="67">
        <f>'Impacts Unité Fonctionnelle'!P113</f>
        <v>0</v>
      </c>
      <c r="Q113" s="67">
        <f>'Impacts Unité Fonctionnelle'!Q113</f>
        <v>0</v>
      </c>
      <c r="R113" s="67">
        <f>'Impacts Unité Fonctionnelle'!R113</f>
        <v>0</v>
      </c>
      <c r="S113" s="67">
        <f>'Impacts Unité Fonctionnelle'!S113</f>
        <v>0</v>
      </c>
      <c r="T113" s="67">
        <f>'Impacts Unité Fonctionnelle'!T113</f>
        <v>0</v>
      </c>
      <c r="U113" s="67">
        <f>'Impacts Unité Fonctionnelle'!U113</f>
        <v>0</v>
      </c>
    </row>
    <row r="114" spans="2:33" ht="15" thickBot="1" x14ac:dyDescent="0.4">
      <c r="B114" s="39" t="s">
        <v>123</v>
      </c>
      <c r="C114" s="40" t="s">
        <v>111</v>
      </c>
      <c r="D114" s="65">
        <f>'Impacts Unité Fonctionnelle'!D114</f>
        <v>12.7</v>
      </c>
      <c r="E114" s="65">
        <f>'Impacts Unité Fonctionnelle'!E114</f>
        <v>9.9699999999999997E-2</v>
      </c>
      <c r="F114" s="65">
        <f>'Impacts Unité Fonctionnelle'!F114</f>
        <v>0.64900000000000002</v>
      </c>
      <c r="G114" s="65">
        <f>'Impacts Unité Fonctionnelle'!G114</f>
        <v>9.9699999999999997E-2</v>
      </c>
      <c r="H114" s="65">
        <f>'Impacts Unité Fonctionnelle'!H114</f>
        <v>3.7799999999999999E-3</v>
      </c>
      <c r="I114" s="65">
        <f>'Impacts Unité Fonctionnelle'!I114</f>
        <v>0</v>
      </c>
      <c r="J114" s="65">
        <f>'Impacts Unité Fonctionnelle'!J114</f>
        <v>2.62</v>
      </c>
      <c r="K114" s="65">
        <f>'Impacts Unité Fonctionnelle'!K114</f>
        <v>0</v>
      </c>
      <c r="L114" s="65">
        <f>'Impacts Unité Fonctionnelle'!L114</f>
        <v>0</v>
      </c>
      <c r="M114" s="65">
        <f>'Impacts Unité Fonctionnelle'!M114</f>
        <v>0</v>
      </c>
      <c r="N114" s="65">
        <f>'Impacts Unité Fonctionnelle'!N114</f>
        <v>85.5</v>
      </c>
      <c r="O114" s="65">
        <f>'Impacts Unité Fonctionnelle'!O114</f>
        <v>0</v>
      </c>
      <c r="P114" s="65">
        <f>'Impacts Unité Fonctionnelle'!P114</f>
        <v>0</v>
      </c>
      <c r="Q114" s="65">
        <f>'Impacts Unité Fonctionnelle'!Q114</f>
        <v>3.1600000000000003E-2</v>
      </c>
      <c r="R114" s="65">
        <f>'Impacts Unité Fonctionnelle'!R114</f>
        <v>0.44400000000000001</v>
      </c>
      <c r="S114" s="65">
        <f>'Impacts Unité Fonctionnelle'!S114</f>
        <v>3.3E-3</v>
      </c>
      <c r="T114" s="65">
        <f>'Impacts Unité Fonctionnelle'!T114</f>
        <v>102</v>
      </c>
      <c r="U114" s="65">
        <f>'Impacts Unité Fonctionnelle'!U114</f>
        <v>-1.21</v>
      </c>
    </row>
    <row r="115" spans="2:33" ht="15" thickBot="1" x14ac:dyDescent="0.4">
      <c r="B115" s="39" t="s">
        <v>172</v>
      </c>
      <c r="C115" s="40" t="s">
        <v>29</v>
      </c>
      <c r="D115" s="67">
        <f>'Impacts Unité Fonctionnelle'!D115</f>
        <v>0</v>
      </c>
      <c r="E115" s="67">
        <f>'Impacts Unité Fonctionnelle'!E115</f>
        <v>0</v>
      </c>
      <c r="F115" s="67">
        <f>'Impacts Unité Fonctionnelle'!F115</f>
        <v>0</v>
      </c>
      <c r="G115" s="67">
        <f>'Impacts Unité Fonctionnelle'!G115</f>
        <v>0</v>
      </c>
      <c r="H115" s="67">
        <f>'Impacts Unité Fonctionnelle'!H115</f>
        <v>0</v>
      </c>
      <c r="I115" s="67">
        <f>'Impacts Unité Fonctionnelle'!I115</f>
        <v>0</v>
      </c>
      <c r="J115" s="67">
        <f>'Impacts Unité Fonctionnelle'!J115</f>
        <v>0</v>
      </c>
      <c r="K115" s="67">
        <f>'Impacts Unité Fonctionnelle'!K115</f>
        <v>0</v>
      </c>
      <c r="L115" s="67">
        <f>'Impacts Unité Fonctionnelle'!L115</f>
        <v>0</v>
      </c>
      <c r="M115" s="67">
        <f>'Impacts Unité Fonctionnelle'!M115</f>
        <v>0</v>
      </c>
      <c r="N115" s="67">
        <f>'Impacts Unité Fonctionnelle'!N115</f>
        <v>0</v>
      </c>
      <c r="O115" s="67">
        <f>'Impacts Unité Fonctionnelle'!O115</f>
        <v>0</v>
      </c>
      <c r="P115" s="67">
        <f>'Impacts Unité Fonctionnelle'!P115</f>
        <v>0</v>
      </c>
      <c r="Q115" s="67">
        <f>'Impacts Unité Fonctionnelle'!Q115</f>
        <v>0</v>
      </c>
      <c r="R115" s="67">
        <f>'Impacts Unité Fonctionnelle'!R115</f>
        <v>0</v>
      </c>
      <c r="S115" s="67">
        <f>'Impacts Unité Fonctionnelle'!S115</f>
        <v>0</v>
      </c>
      <c r="T115" s="67">
        <f>'Impacts Unité Fonctionnelle'!T115</f>
        <v>0</v>
      </c>
      <c r="U115" s="67">
        <f>'Impacts Unité Fonctionnelle'!U115</f>
        <v>0</v>
      </c>
    </row>
    <row r="116" spans="2:33" ht="15" thickBot="1" x14ac:dyDescent="0.4">
      <c r="B116" s="39" t="s">
        <v>173</v>
      </c>
      <c r="C116" s="40" t="s">
        <v>29</v>
      </c>
      <c r="D116" s="65">
        <f>'Impacts Unité Fonctionnelle'!D116</f>
        <v>-2.47E-3</v>
      </c>
      <c r="E116" s="65">
        <f>'Impacts Unité Fonctionnelle'!E116</f>
        <v>0</v>
      </c>
      <c r="F116" s="65">
        <f>'Impacts Unité Fonctionnelle'!F116</f>
        <v>0</v>
      </c>
      <c r="G116" s="65">
        <f>'Impacts Unité Fonctionnelle'!G116</f>
        <v>0</v>
      </c>
      <c r="H116" s="65">
        <f>'Impacts Unité Fonctionnelle'!H116</f>
        <v>2.47E-3</v>
      </c>
      <c r="I116" s="65">
        <f>'Impacts Unité Fonctionnelle'!I116</f>
        <v>0</v>
      </c>
      <c r="J116" s="65">
        <f>'Impacts Unité Fonctionnelle'!J116</f>
        <v>0</v>
      </c>
      <c r="K116" s="65">
        <f>'Impacts Unité Fonctionnelle'!K116</f>
        <v>0</v>
      </c>
      <c r="L116" s="65">
        <f>'Impacts Unité Fonctionnelle'!L116</f>
        <v>0</v>
      </c>
      <c r="M116" s="65">
        <f>'Impacts Unité Fonctionnelle'!M116</f>
        <v>0</v>
      </c>
      <c r="N116" s="65">
        <f>'Impacts Unité Fonctionnelle'!N116</f>
        <v>0</v>
      </c>
      <c r="O116" s="65">
        <f>'Impacts Unité Fonctionnelle'!O116</f>
        <v>0</v>
      </c>
      <c r="P116" s="65">
        <f>'Impacts Unité Fonctionnelle'!P116</f>
        <v>0</v>
      </c>
      <c r="Q116" s="65">
        <f>'Impacts Unité Fonctionnelle'!Q116</f>
        <v>0</v>
      </c>
      <c r="R116" s="65">
        <f>'Impacts Unité Fonctionnelle'!R116</f>
        <v>0</v>
      </c>
      <c r="S116" s="65">
        <f>'Impacts Unité Fonctionnelle'!S116</f>
        <v>0</v>
      </c>
      <c r="T116" s="65">
        <f>'Impacts Unité Fonctionnelle'!T116</f>
        <v>0</v>
      </c>
      <c r="U116" s="65">
        <f>'Impacts Unité Fonctionnelle'!U116</f>
        <v>0</v>
      </c>
    </row>
    <row r="117" spans="2:33" ht="15" thickBot="1" x14ac:dyDescent="0.4">
      <c r="B117" s="39" t="s">
        <v>128</v>
      </c>
      <c r="C117" s="40" t="s">
        <v>78</v>
      </c>
      <c r="D117" s="67">
        <f>'Impacts Unité Fonctionnelle'!D117</f>
        <v>0.92100000000000004</v>
      </c>
      <c r="E117" s="67">
        <f>'Impacts Unité Fonctionnelle'!E117</f>
        <v>6.4400000000000004E-3</v>
      </c>
      <c r="F117" s="67">
        <f>'Impacts Unité Fonctionnelle'!F117</f>
        <v>3.9199999999999999E-2</v>
      </c>
      <c r="G117" s="67">
        <f>'Impacts Unité Fonctionnelle'!G117</f>
        <v>6.4400000000000004E-3</v>
      </c>
      <c r="H117" s="67">
        <f>'Impacts Unité Fonctionnelle'!H117</f>
        <v>1.95E-4</v>
      </c>
      <c r="I117" s="67">
        <f>'Impacts Unité Fonctionnelle'!I117</f>
        <v>0</v>
      </c>
      <c r="J117" s="67">
        <f>'Impacts Unité Fonctionnelle'!J117</f>
        <v>0.184</v>
      </c>
      <c r="K117" s="67">
        <f>'Impacts Unité Fonctionnelle'!K117</f>
        <v>0</v>
      </c>
      <c r="L117" s="67">
        <f>'Impacts Unité Fonctionnelle'!L117</f>
        <v>0</v>
      </c>
      <c r="M117" s="67">
        <f>'Impacts Unité Fonctionnelle'!M117</f>
        <v>0</v>
      </c>
      <c r="N117" s="67">
        <f>'Impacts Unité Fonctionnelle'!N117</f>
        <v>0.56499999999999995</v>
      </c>
      <c r="O117" s="67">
        <f>'Impacts Unité Fonctionnelle'!O117</f>
        <v>0</v>
      </c>
      <c r="P117" s="67">
        <f>'Impacts Unité Fonctionnelle'!P117</f>
        <v>0</v>
      </c>
      <c r="Q117" s="67">
        <f>'Impacts Unité Fonctionnelle'!Q117</f>
        <v>2.0600000000000002E-3</v>
      </c>
      <c r="R117" s="67">
        <f>'Impacts Unité Fonctionnelle'!R117</f>
        <v>3.49E-2</v>
      </c>
      <c r="S117" s="67">
        <f>'Impacts Unité Fonctionnelle'!S117</f>
        <v>3.3500000000000001E-3</v>
      </c>
      <c r="T117" s="67">
        <f>'Impacts Unité Fonctionnelle'!T117</f>
        <v>1.76</v>
      </c>
      <c r="U117" s="67">
        <f>'Impacts Unité Fonctionnelle'!U117</f>
        <v>-0.10100000000000001</v>
      </c>
    </row>
    <row r="118" spans="2:33" ht="15" thickBot="1" x14ac:dyDescent="0.4">
      <c r="B118" s="39" t="s">
        <v>129</v>
      </c>
      <c r="C118" s="40" t="s">
        <v>124</v>
      </c>
      <c r="D118" s="65">
        <f>'Impacts Unité Fonctionnelle'!D118</f>
        <v>5.5500000000000002E-3</v>
      </c>
      <c r="E118" s="65">
        <f>'Impacts Unité Fonctionnelle'!E118</f>
        <v>2.05E-5</v>
      </c>
      <c r="F118" s="65">
        <f>'Impacts Unité Fonctionnelle'!F118</f>
        <v>1.73E-4</v>
      </c>
      <c r="G118" s="65">
        <f>'Impacts Unité Fonctionnelle'!G118</f>
        <v>2.05E-5</v>
      </c>
      <c r="H118" s="65">
        <f>'Impacts Unité Fonctionnelle'!H118</f>
        <v>6.9500000000000002E-7</v>
      </c>
      <c r="I118" s="65">
        <f>'Impacts Unité Fonctionnelle'!I118</f>
        <v>0</v>
      </c>
      <c r="J118" s="65">
        <f>'Impacts Unité Fonctionnelle'!J118</f>
        <v>2.1299999999999999E-3</v>
      </c>
      <c r="K118" s="65">
        <f>'Impacts Unité Fonctionnelle'!K118</f>
        <v>0</v>
      </c>
      <c r="L118" s="65">
        <f>'Impacts Unité Fonctionnelle'!L118</f>
        <v>0</v>
      </c>
      <c r="M118" s="65">
        <f>'Impacts Unité Fonctionnelle'!M118</f>
        <v>0</v>
      </c>
      <c r="N118" s="65">
        <f>'Impacts Unité Fonctionnelle'!N118</f>
        <v>2.8999999999999998E-3</v>
      </c>
      <c r="O118" s="65">
        <f>'Impacts Unité Fonctionnelle'!O118</f>
        <v>0</v>
      </c>
      <c r="P118" s="65">
        <f>'Impacts Unité Fonctionnelle'!P118</f>
        <v>0</v>
      </c>
      <c r="Q118" s="65">
        <f>'Impacts Unité Fonctionnelle'!Q118</f>
        <v>6.3899999999999998E-6</v>
      </c>
      <c r="R118" s="65">
        <f>'Impacts Unité Fonctionnelle'!R118</f>
        <v>7.0199999999999999E-5</v>
      </c>
      <c r="S118" s="65">
        <f>'Impacts Unité Fonctionnelle'!S118</f>
        <v>1.75E-6</v>
      </c>
      <c r="T118" s="65">
        <f>'Impacts Unité Fonctionnelle'!T118</f>
        <v>1.09E-2</v>
      </c>
      <c r="U118" s="65">
        <f>'Impacts Unité Fonctionnelle'!U118</f>
        <v>-9.8799999999999995E-4</v>
      </c>
    </row>
    <row r="119" spans="2:33" ht="15" thickBot="1" x14ac:dyDescent="0.4">
      <c r="B119" s="39" t="s">
        <v>130</v>
      </c>
      <c r="C119" s="40" t="s">
        <v>125</v>
      </c>
      <c r="D119" s="67">
        <f>'Impacts Unité Fonctionnelle'!D119</f>
        <v>2.97E-3</v>
      </c>
      <c r="E119" s="67">
        <f>'Impacts Unité Fonctionnelle'!E119</f>
        <v>4.5600000000000004E-6</v>
      </c>
      <c r="F119" s="67">
        <f>'Impacts Unité Fonctionnelle'!F119</f>
        <v>7.8800000000000004E-5</v>
      </c>
      <c r="G119" s="67">
        <f>'Impacts Unité Fonctionnelle'!G119</f>
        <v>4.5600000000000004E-6</v>
      </c>
      <c r="H119" s="67">
        <f>'Impacts Unité Fonctionnelle'!H119</f>
        <v>4.01E-7</v>
      </c>
      <c r="I119" s="67">
        <f>'Impacts Unité Fonctionnelle'!I119</f>
        <v>0</v>
      </c>
      <c r="J119" s="67">
        <f>'Impacts Unité Fonctionnelle'!J119</f>
        <v>9.8900000000000008E-4</v>
      </c>
      <c r="K119" s="67">
        <f>'Impacts Unité Fonctionnelle'!K119</f>
        <v>0</v>
      </c>
      <c r="L119" s="67">
        <f>'Impacts Unité Fonctionnelle'!L119</f>
        <v>0</v>
      </c>
      <c r="M119" s="67">
        <f>'Impacts Unité Fonctionnelle'!M119</f>
        <v>0</v>
      </c>
      <c r="N119" s="67">
        <f>'Impacts Unité Fonctionnelle'!N119</f>
        <v>9.2699999999999998E-4</v>
      </c>
      <c r="O119" s="67">
        <f>'Impacts Unité Fonctionnelle'!O119</f>
        <v>0</v>
      </c>
      <c r="P119" s="67">
        <f>'Impacts Unité Fonctionnelle'!P119</f>
        <v>0</v>
      </c>
      <c r="Q119" s="67">
        <f>'Impacts Unité Fonctionnelle'!Q119</f>
        <v>1.5400000000000001E-6</v>
      </c>
      <c r="R119" s="67">
        <f>'Impacts Unité Fonctionnelle'!R119</f>
        <v>6.1799999999999998E-5</v>
      </c>
      <c r="S119" s="67">
        <f>'Impacts Unité Fonctionnelle'!S119</f>
        <v>1.22E-5</v>
      </c>
      <c r="T119" s="67">
        <f>'Impacts Unité Fonctionnelle'!T119</f>
        <v>5.0499999999999998E-3</v>
      </c>
      <c r="U119" s="67">
        <f>'Impacts Unité Fonctionnelle'!U119</f>
        <v>-2.9999999999999997E-4</v>
      </c>
    </row>
    <row r="120" spans="2:33" ht="15" thickBot="1" x14ac:dyDescent="0.4">
      <c r="B120" s="39" t="s">
        <v>131</v>
      </c>
      <c r="C120" s="40" t="s">
        <v>126</v>
      </c>
      <c r="D120" s="65">
        <f>'Impacts Unité Fonctionnelle'!D120</f>
        <v>7.4399999999999998E-4</v>
      </c>
      <c r="E120" s="65">
        <f>'Impacts Unité Fonctionnelle'!E120</f>
        <v>3.32E-6</v>
      </c>
      <c r="F120" s="65">
        <f>'Impacts Unité Fonctionnelle'!F120</f>
        <v>5.2299999999999997E-5</v>
      </c>
      <c r="G120" s="65">
        <f>'Impacts Unité Fonctionnelle'!G120</f>
        <v>3.32E-6</v>
      </c>
      <c r="H120" s="65">
        <f>'Impacts Unité Fonctionnelle'!H120</f>
        <v>1.2700000000000001E-7</v>
      </c>
      <c r="I120" s="65">
        <f>'Impacts Unité Fonctionnelle'!I120</f>
        <v>0</v>
      </c>
      <c r="J120" s="65">
        <f>'Impacts Unité Fonctionnelle'!J120</f>
        <v>1.45E-4</v>
      </c>
      <c r="K120" s="65">
        <f>'Impacts Unité Fonctionnelle'!K120</f>
        <v>0</v>
      </c>
      <c r="L120" s="65">
        <f>'Impacts Unité Fonctionnelle'!L120</f>
        <v>0</v>
      </c>
      <c r="M120" s="65">
        <f>'Impacts Unité Fonctionnelle'!M120</f>
        <v>0</v>
      </c>
      <c r="N120" s="65">
        <f>'Impacts Unité Fonctionnelle'!N120</f>
        <v>2.2100000000000001E-4</v>
      </c>
      <c r="O120" s="65">
        <f>'Impacts Unité Fonctionnelle'!O120</f>
        <v>0</v>
      </c>
      <c r="P120" s="65">
        <f>'Impacts Unité Fonctionnelle'!P120</f>
        <v>0</v>
      </c>
      <c r="Q120" s="65">
        <f>'Impacts Unité Fonctionnelle'!Q120</f>
        <v>1.02E-6</v>
      </c>
      <c r="R120" s="65">
        <f>'Impacts Unité Fonctionnelle'!R120</f>
        <v>4.5800000000000002E-5</v>
      </c>
      <c r="S120" s="65">
        <f>'Impacts Unité Fonctionnelle'!S120</f>
        <v>7.0100000000000004E-7</v>
      </c>
      <c r="T120" s="65">
        <f>'Impacts Unité Fonctionnelle'!T120</f>
        <v>1.2199999999999999E-3</v>
      </c>
      <c r="U120" s="65">
        <f>'Impacts Unité Fonctionnelle'!U120</f>
        <v>-1.2400000000000001E-4</v>
      </c>
    </row>
    <row r="121" spans="2:33" ht="15" thickBot="1" x14ac:dyDescent="0.4">
      <c r="B121" s="39" t="s">
        <v>171</v>
      </c>
      <c r="C121" s="40" t="s">
        <v>127</v>
      </c>
      <c r="D121" s="67">
        <f>'Impacts Unité Fonctionnelle'!D121</f>
        <v>6.3399999999999999E-8</v>
      </c>
      <c r="E121" s="67">
        <f>'Impacts Unité Fonctionnelle'!E121</f>
        <v>1.19E-9</v>
      </c>
      <c r="F121" s="67">
        <f>'Impacts Unité Fonctionnelle'!F121</f>
        <v>3.3099999999999999E-9</v>
      </c>
      <c r="G121" s="67">
        <f>'Impacts Unité Fonctionnelle'!G121</f>
        <v>1.19E-9</v>
      </c>
      <c r="H121" s="67">
        <f>'Impacts Unité Fonctionnelle'!H121</f>
        <v>3.4799999999999999E-11</v>
      </c>
      <c r="I121" s="67">
        <f>'Impacts Unité Fonctionnelle'!I121</f>
        <v>0</v>
      </c>
      <c r="J121" s="67">
        <f>'Impacts Unité Fonctionnelle'!J121</f>
        <v>1.5700000000000002E-8</v>
      </c>
      <c r="K121" s="67">
        <f>'Impacts Unité Fonctionnelle'!K121</f>
        <v>0</v>
      </c>
      <c r="L121" s="67">
        <f>'Impacts Unité Fonctionnelle'!L121</f>
        <v>0</v>
      </c>
      <c r="M121" s="67">
        <f>'Impacts Unité Fonctionnelle'!M121</f>
        <v>0</v>
      </c>
      <c r="N121" s="67">
        <f>'Impacts Unité Fonctionnelle'!N121</f>
        <v>5.2100000000000003E-8</v>
      </c>
      <c r="O121" s="67">
        <f>'Impacts Unité Fonctionnelle'!O121</f>
        <v>0</v>
      </c>
      <c r="P121" s="67">
        <f>'Impacts Unité Fonctionnelle'!P121</f>
        <v>0</v>
      </c>
      <c r="Q121" s="67">
        <f>'Impacts Unité Fonctionnelle'!Q121</f>
        <v>3.6099999999999999E-10</v>
      </c>
      <c r="R121" s="67">
        <f>'Impacts Unité Fonctionnelle'!R121</f>
        <v>1.7100000000000001E-9</v>
      </c>
      <c r="S121" s="67">
        <f>'Impacts Unité Fonctionnelle'!S121</f>
        <v>3.2399999999999999E-11</v>
      </c>
      <c r="T121" s="67">
        <f>'Impacts Unité Fonctionnelle'!T121</f>
        <v>1.3899999999999999E-7</v>
      </c>
      <c r="U121" s="67">
        <f>'Impacts Unité Fonctionnelle'!U121</f>
        <v>-4.6099999999999996E-9</v>
      </c>
    </row>
    <row r="122" spans="2:33" ht="15" thickBot="1" x14ac:dyDescent="0.4">
      <c r="B122" s="39" t="s">
        <v>174</v>
      </c>
      <c r="C122" s="40" t="s">
        <v>95</v>
      </c>
      <c r="D122" s="65">
        <f>'Impacts Unité Fonctionnelle'!D122</f>
        <v>1.47E-4</v>
      </c>
      <c r="E122" s="65">
        <f>'Impacts Unité Fonctionnelle'!E122</f>
        <v>2.2600000000000001E-8</v>
      </c>
      <c r="F122" s="65">
        <f>'Impacts Unité Fonctionnelle'!F122</f>
        <v>6.0100000000000005E-7</v>
      </c>
      <c r="G122" s="65">
        <f>'Impacts Unité Fonctionnelle'!G122</f>
        <v>2.2600000000000001E-8</v>
      </c>
      <c r="H122" s="65">
        <f>'Impacts Unité Fonctionnelle'!H122</f>
        <v>1.26E-9</v>
      </c>
      <c r="I122" s="65">
        <f>'Impacts Unité Fonctionnelle'!I122</f>
        <v>0</v>
      </c>
      <c r="J122" s="65">
        <f>'Impacts Unité Fonctionnelle'!J122</f>
        <v>7.5500000000000006E-5</v>
      </c>
      <c r="K122" s="65">
        <f>'Impacts Unité Fonctionnelle'!K122</f>
        <v>0</v>
      </c>
      <c r="L122" s="65">
        <f>'Impacts Unité Fonctionnelle'!L122</f>
        <v>0</v>
      </c>
      <c r="M122" s="65">
        <f>'Impacts Unité Fonctionnelle'!M122</f>
        <v>0</v>
      </c>
      <c r="N122" s="65">
        <f>'Impacts Unité Fonctionnelle'!N122</f>
        <v>2.2500000000000001E-5</v>
      </c>
      <c r="O122" s="65">
        <f>'Impacts Unité Fonctionnelle'!O122</f>
        <v>0</v>
      </c>
      <c r="P122" s="65">
        <f>'Impacts Unité Fonctionnelle'!P122</f>
        <v>0</v>
      </c>
      <c r="Q122" s="65">
        <f>'Impacts Unité Fonctionnelle'!Q122</f>
        <v>1.29E-8</v>
      </c>
      <c r="R122" s="65">
        <f>'Impacts Unité Fonctionnelle'!R122</f>
        <v>1.4500000000000001E-8</v>
      </c>
      <c r="S122" s="65">
        <f>'Impacts Unité Fonctionnelle'!S122</f>
        <v>8.2099999999999996E-10</v>
      </c>
      <c r="T122" s="65">
        <f>'Impacts Unité Fonctionnelle'!T122</f>
        <v>2.4499999999999999E-4</v>
      </c>
      <c r="U122" s="65">
        <f>'Impacts Unité Fonctionnelle'!U122</f>
        <v>-1.8E-5</v>
      </c>
    </row>
    <row r="123" spans="2:33" ht="15" thickBot="1" x14ac:dyDescent="0.4">
      <c r="B123" s="39" t="s">
        <v>175</v>
      </c>
      <c r="C123" s="40" t="s">
        <v>37</v>
      </c>
      <c r="D123" s="67">
        <f>'Impacts Unité Fonctionnelle'!D123</f>
        <v>11.5</v>
      </c>
      <c r="E123" s="67">
        <f>'Impacts Unité Fonctionnelle'!E123</f>
        <v>9.8400000000000001E-2</v>
      </c>
      <c r="F123" s="67">
        <f>'Impacts Unité Fonctionnelle'!F123</f>
        <v>0.57099999999999995</v>
      </c>
      <c r="G123" s="67">
        <f>'Impacts Unité Fonctionnelle'!G123</f>
        <v>9.8400000000000001E-2</v>
      </c>
      <c r="H123" s="67">
        <f>'Impacts Unité Fonctionnelle'!H123</f>
        <v>3.65E-3</v>
      </c>
      <c r="I123" s="67">
        <f>'Impacts Unité Fonctionnelle'!I123</f>
        <v>0</v>
      </c>
      <c r="J123" s="67">
        <f>'Impacts Unité Fonctionnelle'!J123</f>
        <v>2.37</v>
      </c>
      <c r="K123" s="67">
        <f>'Impacts Unité Fonctionnelle'!K123</f>
        <v>0</v>
      </c>
      <c r="L123" s="67">
        <f>'Impacts Unité Fonctionnelle'!L123</f>
        <v>0</v>
      </c>
      <c r="M123" s="67">
        <f>'Impacts Unité Fonctionnelle'!M123</f>
        <v>0</v>
      </c>
      <c r="N123" s="67">
        <f>'Impacts Unité Fonctionnelle'!N123</f>
        <v>79.099999999999994</v>
      </c>
      <c r="O123" s="67">
        <f>'Impacts Unité Fonctionnelle'!O123</f>
        <v>0</v>
      </c>
      <c r="P123" s="67">
        <f>'Impacts Unité Fonctionnelle'!P123</f>
        <v>0</v>
      </c>
      <c r="Q123" s="67">
        <f>'Impacts Unité Fonctionnelle'!Q123</f>
        <v>3.1E-2</v>
      </c>
      <c r="R123" s="67">
        <f>'Impacts Unité Fonctionnelle'!R123</f>
        <v>0.439</v>
      </c>
      <c r="S123" s="67">
        <f>'Impacts Unité Fonctionnelle'!S123</f>
        <v>3.0899999999999999E-3</v>
      </c>
      <c r="T123" s="67">
        <f>'Impacts Unité Fonctionnelle'!T123</f>
        <v>94.2</v>
      </c>
      <c r="U123" s="67">
        <f>'Impacts Unité Fonctionnelle'!U123</f>
        <v>-1.1100000000000001</v>
      </c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</row>
    <row r="124" spans="2:33" x14ac:dyDescent="0.35"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</row>
    <row r="125" spans="2:33" x14ac:dyDescent="0.35"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</row>
    <row r="126" spans="2:33" x14ac:dyDescent="0.35"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</row>
    <row r="127" spans="2:33" x14ac:dyDescent="0.35"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</row>
    <row r="128" spans="2:33" x14ac:dyDescent="0.35"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</row>
    <row r="129" spans="4:33" x14ac:dyDescent="0.35"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</row>
    <row r="130" spans="4:33" x14ac:dyDescent="0.35"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</row>
    <row r="131" spans="4:33" x14ac:dyDescent="0.35"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</row>
    <row r="132" spans="4:33" x14ac:dyDescent="0.35"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</row>
    <row r="133" spans="4:33" x14ac:dyDescent="0.35"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</row>
    <row r="134" spans="4:33" x14ac:dyDescent="0.35"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</row>
    <row r="135" spans="4:33" x14ac:dyDescent="0.35"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</row>
    <row r="136" spans="4:33" x14ac:dyDescent="0.35"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</row>
    <row r="137" spans="4:33" x14ac:dyDescent="0.35"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</row>
    <row r="138" spans="4:33" x14ac:dyDescent="0.35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</row>
    <row r="139" spans="4:33" x14ac:dyDescent="0.35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</row>
    <row r="140" spans="4:33" x14ac:dyDescent="0.35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</row>
    <row r="141" spans="4:33" x14ac:dyDescent="0.35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spans="4:33" x14ac:dyDescent="0.35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</row>
    <row r="143" spans="4:33" x14ac:dyDescent="0.35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</row>
    <row r="144" spans="4:33" x14ac:dyDescent="0.35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</row>
    <row r="145" spans="4:33" x14ac:dyDescent="0.35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</row>
    <row r="146" spans="4:33" x14ac:dyDescent="0.35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</row>
    <row r="147" spans="4:33" x14ac:dyDescent="0.35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</row>
    <row r="148" spans="4:33" x14ac:dyDescent="0.35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spans="4:33" x14ac:dyDescent="0.35"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</row>
    <row r="150" spans="4:33" x14ac:dyDescent="0.35"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</row>
    <row r="151" spans="4:33" x14ac:dyDescent="0.35"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</row>
    <row r="152" spans="4:33" x14ac:dyDescent="0.35"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</row>
    <row r="153" spans="4:33" x14ac:dyDescent="0.35"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</row>
    <row r="154" spans="4:33" x14ac:dyDescent="0.35"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</row>
    <row r="155" spans="4:33" x14ac:dyDescent="0.35"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</row>
    <row r="156" spans="4:33" x14ac:dyDescent="0.35"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</row>
    <row r="157" spans="4:33" x14ac:dyDescent="0.35"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</row>
    <row r="158" spans="4:33" x14ac:dyDescent="0.35"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</row>
    <row r="159" spans="4:33" x14ac:dyDescent="0.35"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</row>
    <row r="160" spans="4:33" x14ac:dyDescent="0.35"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</row>
    <row r="161" spans="4:33" x14ac:dyDescent="0.35"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</row>
    <row r="162" spans="4:33" x14ac:dyDescent="0.35"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</row>
    <row r="163" spans="4:33" x14ac:dyDescent="0.35"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</row>
    <row r="164" spans="4:33" x14ac:dyDescent="0.35"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</row>
    <row r="165" spans="4:33" x14ac:dyDescent="0.35"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</row>
    <row r="166" spans="4:33" x14ac:dyDescent="0.35">
      <c r="D166" s="71"/>
    </row>
    <row r="167" spans="4:33" x14ac:dyDescent="0.35">
      <c r="D167" s="71"/>
    </row>
    <row r="168" spans="4:33" x14ac:dyDescent="0.35">
      <c r="D168" s="71"/>
    </row>
    <row r="169" spans="4:33" x14ac:dyDescent="0.35">
      <c r="D169" s="71"/>
    </row>
    <row r="170" spans="4:33" x14ac:dyDescent="0.35">
      <c r="D170" s="71"/>
    </row>
    <row r="171" spans="4:33" x14ac:dyDescent="0.35">
      <c r="D171" s="71"/>
    </row>
    <row r="172" spans="4:33" x14ac:dyDescent="0.35">
      <c r="D172" s="71"/>
    </row>
    <row r="173" spans="4:33" x14ac:dyDescent="0.35">
      <c r="D173" s="71"/>
    </row>
    <row r="174" spans="4:33" x14ac:dyDescent="0.35">
      <c r="D174" s="71"/>
    </row>
    <row r="175" spans="4:33" x14ac:dyDescent="0.35">
      <c r="D175" s="71"/>
    </row>
    <row r="176" spans="4:33" x14ac:dyDescent="0.35">
      <c r="D176" s="71"/>
    </row>
    <row r="177" spans="4:4" x14ac:dyDescent="0.35">
      <c r="D177" s="71"/>
    </row>
    <row r="178" spans="4:4" x14ac:dyDescent="0.35">
      <c r="D178" s="71"/>
    </row>
    <row r="179" spans="4:4" x14ac:dyDescent="0.35">
      <c r="D179" s="71"/>
    </row>
  </sheetData>
  <mergeCells count="8">
    <mergeCell ref="D28:F28"/>
    <mergeCell ref="I28:O28"/>
    <mergeCell ref="P28:S28"/>
    <mergeCell ref="E19:F19"/>
    <mergeCell ref="C14:D14"/>
    <mergeCell ref="E14:F14"/>
    <mergeCell ref="C15:D15"/>
    <mergeCell ref="E15:F15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List Box 1">
              <controlPr defaultSize="0" autoLine="0" autoPict="0">
                <anchor moveWithCells="1">
                  <from>
                    <xdr:col>3</xdr:col>
                    <xdr:colOff>838200</xdr:colOff>
                    <xdr:row>4</xdr:row>
                    <xdr:rowOff>133350</xdr:rowOff>
                  </from>
                  <to>
                    <xdr:col>5</xdr:col>
                    <xdr:colOff>228600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List Box 2">
              <controlPr defaultSize="0" autoLine="0" autoPict="0">
                <anchor moveWithCells="1">
                  <from>
                    <xdr:col>2</xdr:col>
                    <xdr:colOff>355600</xdr:colOff>
                    <xdr:row>4</xdr:row>
                    <xdr:rowOff>133350</xdr:rowOff>
                  </from>
                  <to>
                    <xdr:col>3</xdr:col>
                    <xdr:colOff>723900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Cadre de validité</vt:lpstr>
      <vt:lpstr>Impacts Unité Fonctionnelle</vt:lpstr>
      <vt:lpstr>Impacts Débit du projet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Bordas</dc:creator>
  <cp:lastModifiedBy>Ivan Bordas</cp:lastModifiedBy>
  <dcterms:created xsi:type="dcterms:W3CDTF">2018-06-11T08:45:15Z</dcterms:created>
  <dcterms:modified xsi:type="dcterms:W3CDTF">2023-06-06T09:38:31Z</dcterms:modified>
</cp:coreProperties>
</file>